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ГИС" sheetId="1" r:id="rId1"/>
  </sheets>
  <definedNames>
    <definedName name="_xlnm._FilterDatabase" localSheetId="0" hidden="1">'ГИС'!$A$9:$L$266</definedName>
    <definedName name="_xlnm.Print_Area" localSheetId="0">'ГИС'!$C$1:$J$267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корректировка: 01.01.2014-30.06.2017-поступл.ден.ср-в 565794,43; расх.ден.ср-в 271139,44; ост.ден.ср-в 294654,99
</t>
        </r>
      </text>
    </comment>
    <comment ref="D4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расселен частично по программе ветхого жилья (кв 3)
</t>
        </r>
      </text>
    </comment>
    <comment ref="C10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приказ 43 от 19.08.19 уст. ОПУ 56*квм*з
</t>
        </r>
      </text>
    </comment>
    <comment ref="D27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пр.54 от 19.07.17 с 01.06.2017 </t>
        </r>
      </text>
    </comment>
  </commentList>
</comments>
</file>

<file path=xl/sharedStrings.xml><?xml version="1.0" encoding="utf-8"?>
<sst xmlns="http://schemas.openxmlformats.org/spreadsheetml/2006/main" count="595" uniqueCount="121">
  <si>
    <t>№№ п/п</t>
  </si>
  <si>
    <t>ИТОГО:</t>
  </si>
  <si>
    <t>2/1</t>
  </si>
  <si>
    <t>2/2</t>
  </si>
  <si>
    <t>2/3</t>
  </si>
  <si>
    <t>40 лет Победы</t>
  </si>
  <si>
    <t>6 В</t>
  </si>
  <si>
    <t>1 А</t>
  </si>
  <si>
    <t>6 А</t>
  </si>
  <si>
    <t>6 Б</t>
  </si>
  <si>
    <t>8 А</t>
  </si>
  <si>
    <t>Бумагина</t>
  </si>
  <si>
    <t>Горького</t>
  </si>
  <si>
    <t>20 А</t>
  </si>
  <si>
    <t>20 Б</t>
  </si>
  <si>
    <t>Дзержинского</t>
  </si>
  <si>
    <t xml:space="preserve">Дзержинского </t>
  </si>
  <si>
    <t>17 А</t>
  </si>
  <si>
    <t>17 Б</t>
  </si>
  <si>
    <t>Димитрова</t>
  </si>
  <si>
    <t>63 А</t>
  </si>
  <si>
    <t>65 А</t>
  </si>
  <si>
    <t>Калинина</t>
  </si>
  <si>
    <t>Карла Маркса</t>
  </si>
  <si>
    <t>4 А</t>
  </si>
  <si>
    <t>Комсомольская</t>
  </si>
  <si>
    <t>Ленина</t>
  </si>
  <si>
    <t>Лесная</t>
  </si>
  <si>
    <t>Маяковского</t>
  </si>
  <si>
    <t>22 А</t>
  </si>
  <si>
    <t>16/1</t>
  </si>
  <si>
    <t>18/1</t>
  </si>
  <si>
    <t>Миллера</t>
  </si>
  <si>
    <t>10 А</t>
  </si>
  <si>
    <t>18 А</t>
  </si>
  <si>
    <t>18 Б</t>
  </si>
  <si>
    <t>18 В</t>
  </si>
  <si>
    <t>24 А</t>
  </si>
  <si>
    <t>Набережная</t>
  </si>
  <si>
    <t>Невская</t>
  </si>
  <si>
    <t>Некрасова</t>
  </si>
  <si>
    <t>3 А</t>
  </si>
  <si>
    <t>5 А</t>
  </si>
  <si>
    <t>Октябрьская</t>
  </si>
  <si>
    <t>Первомайский</t>
  </si>
  <si>
    <t>29 А</t>
  </si>
  <si>
    <t>55 А</t>
  </si>
  <si>
    <t>58 Б</t>
  </si>
  <si>
    <t>70 А</t>
  </si>
  <si>
    <t>80 А</t>
  </si>
  <si>
    <t>82 А</t>
  </si>
  <si>
    <t>84 А</t>
  </si>
  <si>
    <t>84 Б</t>
  </si>
  <si>
    <t>86 А</t>
  </si>
  <si>
    <t>86 Б</t>
  </si>
  <si>
    <t>Пионерская</t>
  </si>
  <si>
    <t>Постышева</t>
  </si>
  <si>
    <t>Пушкина</t>
  </si>
  <si>
    <t>Ремонтный</t>
  </si>
  <si>
    <t>121/3</t>
  </si>
  <si>
    <t>83 А</t>
  </si>
  <si>
    <t>121/4</t>
  </si>
  <si>
    <t>119/2</t>
  </si>
  <si>
    <t>121/1</t>
  </si>
  <si>
    <t>121/2</t>
  </si>
  <si>
    <t>25 А</t>
  </si>
  <si>
    <t>69 А</t>
  </si>
  <si>
    <t>77 А</t>
  </si>
  <si>
    <t>Наименование улицы</t>
  </si>
  <si>
    <t>Чапаева</t>
  </si>
  <si>
    <t>Советская</t>
  </si>
  <si>
    <t>21 Б</t>
  </si>
  <si>
    <t>Швейный</t>
  </si>
  <si>
    <t>Ульяновская</t>
  </si>
  <si>
    <t>57 А</t>
  </si>
  <si>
    <t>57 В</t>
  </si>
  <si>
    <t>57 Д</t>
  </si>
  <si>
    <t>60 Б</t>
  </si>
  <si>
    <t>57 Г</t>
  </si>
  <si>
    <t>Солдатский</t>
  </si>
  <si>
    <t xml:space="preserve">Бумагина </t>
  </si>
  <si>
    <t xml:space="preserve">Калинина </t>
  </si>
  <si>
    <t>Театральный</t>
  </si>
  <si>
    <t>Тихонькая</t>
  </si>
  <si>
    <t>ООО Управляющая компания "Рембытстройсервис"</t>
  </si>
  <si>
    <t>Отчет</t>
  </si>
  <si>
    <t>о движении денежных средств по статье "Текущий ремонт общего имущества МКД"</t>
  </si>
  <si>
    <t>Дата принятия  под управление в УК "РБСС"</t>
  </si>
  <si>
    <t>13 А</t>
  </si>
  <si>
    <t>74А</t>
  </si>
  <si>
    <t xml:space="preserve">Расход денежных средств по МКД  </t>
  </si>
  <si>
    <t xml:space="preserve"> 01.01.2013</t>
  </si>
  <si>
    <t>01.07.2009 19.12.2011 01.01.2013</t>
  </si>
  <si>
    <t>01.08.2008 01.01.2010</t>
  </si>
  <si>
    <t>Ш- Алейхема</t>
  </si>
  <si>
    <t xml:space="preserve">60 лет СССР </t>
  </si>
  <si>
    <t xml:space="preserve"> №№ дома</t>
  </si>
  <si>
    <t>01.10</t>
  </si>
  <si>
    <t>2016</t>
  </si>
  <si>
    <t>01.11</t>
  </si>
  <si>
    <t>01.12</t>
  </si>
  <si>
    <t>01.01</t>
  </si>
  <si>
    <t>01.09</t>
  </si>
  <si>
    <t>01.07</t>
  </si>
  <si>
    <t>01.08</t>
  </si>
  <si>
    <t>01.03</t>
  </si>
  <si>
    <t>01.04</t>
  </si>
  <si>
    <t>01.05</t>
  </si>
  <si>
    <t>01.02</t>
  </si>
  <si>
    <t>01.06</t>
  </si>
  <si>
    <t xml:space="preserve"> Ремстройучастк, обслуживающий МКД</t>
  </si>
  <si>
    <t>Дата</t>
  </si>
  <si>
    <t>Год</t>
  </si>
  <si>
    <t>15а</t>
  </si>
  <si>
    <t>Остаток денежных средств на счете МКД  на 01.01.2019</t>
  </si>
  <si>
    <t xml:space="preserve">ТАРИФ </t>
  </si>
  <si>
    <t xml:space="preserve"> принят</t>
  </si>
  <si>
    <t>на 31 декабря 2019 год (с нарастающим итогом)</t>
  </si>
  <si>
    <t xml:space="preserve">ИТОГО поступление денежных средств по МКД на 31.12. 2019 год </t>
  </si>
  <si>
    <t>ВСЕГО : Остаток денежных средств  на 31.12.2019 г.</t>
  </si>
  <si>
    <t>Движение денежных средств по статье затрат "Текущего ремонта общего имущества МКД" 
на период с 01.01.2019 по 31.12.2019 г.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</si>
</sst>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419]mmmm\ yyyy;@"/>
    <numFmt numFmtId="181" formatCode="#,##0.00;[Red]\-#,##0.00"/>
    <numFmt numFmtId="182" formatCode="#,##0.0"/>
    <numFmt numFmtId="183" formatCode="#,##0.00_ ;[Red]\-#,##0.00\ "/>
    <numFmt numFmtId="184" formatCode="#,##0_ ;[Red]\-#,##0\ "/>
    <numFmt numFmtId="185" formatCode="#,##0.0_ ;[Red]\-#,##0.0\ "/>
    <numFmt numFmtId="186" formatCode="0.000"/>
    <numFmt numFmtId="187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b/>
      <sz val="14"/>
      <color indexed="8"/>
      <name val="Verdana"/>
      <family val="2"/>
    </font>
    <font>
      <sz val="10"/>
      <color indexed="8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1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32" borderId="0" xfId="0" applyFont="1" applyFill="1" applyAlignment="1">
      <alignment/>
    </xf>
    <xf numFmtId="4" fontId="4" fillId="0" borderId="0" xfId="0" applyNumberFormat="1" applyFont="1" applyAlignment="1">
      <alignment/>
    </xf>
    <xf numFmtId="0" fontId="4" fillId="32" borderId="10" xfId="0" applyFont="1" applyFill="1" applyBorder="1" applyAlignment="1">
      <alignment horizontal="center"/>
    </xf>
    <xf numFmtId="14" fontId="2" fillId="32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32" borderId="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righ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184" fontId="2" fillId="33" borderId="10" xfId="0" applyNumberFormat="1" applyFont="1" applyFill="1" applyBorder="1" applyAlignment="1">
      <alignment horizontal="right" vertical="center" wrapText="1"/>
    </xf>
    <xf numFmtId="184" fontId="2" fillId="0" borderId="10" xfId="0" applyNumberFormat="1" applyFont="1" applyFill="1" applyBorder="1" applyAlignment="1">
      <alignment horizontal="right" vertical="center" wrapText="1"/>
    </xf>
    <xf numFmtId="184" fontId="4" fillId="0" borderId="0" xfId="0" applyNumberFormat="1" applyFont="1" applyAlignment="1">
      <alignment/>
    </xf>
    <xf numFmtId="0" fontId="2" fillId="32" borderId="10" xfId="0" applyFont="1" applyFill="1" applyBorder="1" applyAlignment="1">
      <alignment horizontal="right"/>
    </xf>
    <xf numFmtId="14" fontId="2" fillId="33" borderId="10" xfId="0" applyNumberFormat="1" applyFont="1" applyFill="1" applyBorder="1" applyAlignment="1">
      <alignment horizontal="right"/>
    </xf>
    <xf numFmtId="184" fontId="2" fillId="34" borderId="10" xfId="0" applyNumberFormat="1" applyFont="1" applyFill="1" applyBorder="1" applyAlignment="1">
      <alignment horizontal="right" vertical="center" wrapText="1"/>
    </xf>
    <xf numFmtId="14" fontId="2" fillId="32" borderId="10" xfId="0" applyNumberFormat="1" applyFont="1" applyFill="1" applyBorder="1" applyAlignment="1">
      <alignment horizontal="right" vertical="center"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vertical="center"/>
    </xf>
    <xf numFmtId="0" fontId="4" fillId="0" borderId="13" xfId="0" applyFont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84" fontId="2" fillId="35" borderId="10" xfId="0" applyNumberFormat="1" applyFont="1" applyFill="1" applyBorder="1" applyAlignment="1">
      <alignment horizontal="right" vertical="center" wrapText="1"/>
    </xf>
    <xf numFmtId="184" fontId="5" fillId="34" borderId="12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2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/>
    </xf>
    <xf numFmtId="184" fontId="5" fillId="34" borderId="0" xfId="0" applyNumberFormat="1" applyFont="1" applyFill="1" applyBorder="1" applyAlignment="1">
      <alignment vertical="center"/>
    </xf>
    <xf numFmtId="14" fontId="2" fillId="35" borderId="10" xfId="0" applyNumberFormat="1" applyFont="1" applyFill="1" applyBorder="1" applyAlignment="1">
      <alignment horizontal="right"/>
    </xf>
    <xf numFmtId="0" fontId="2" fillId="32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/>
    </xf>
    <xf numFmtId="0" fontId="2" fillId="35" borderId="10" xfId="0" applyFont="1" applyFill="1" applyBorder="1" applyAlignment="1">
      <alignment horizontal="right"/>
    </xf>
    <xf numFmtId="0" fontId="2" fillId="32" borderId="11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49" fontId="2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right"/>
    </xf>
    <xf numFmtId="0" fontId="5" fillId="35" borderId="10" xfId="0" applyFont="1" applyFill="1" applyBorder="1" applyAlignment="1">
      <alignment horizontal="right"/>
    </xf>
    <xf numFmtId="49" fontId="2" fillId="32" borderId="14" xfId="0" applyNumberFormat="1" applyFont="1" applyFill="1" applyBorder="1" applyAlignment="1">
      <alignment horizontal="center"/>
    </xf>
    <xf numFmtId="0" fontId="2" fillId="32" borderId="14" xfId="0" applyNumberFormat="1" applyFont="1" applyFill="1" applyBorder="1" applyAlignment="1">
      <alignment horizontal="center"/>
    </xf>
    <xf numFmtId="0" fontId="2" fillId="34" borderId="14" xfId="0" applyNumberFormat="1" applyFont="1" applyFill="1" applyBorder="1" applyAlignment="1">
      <alignment horizontal="center"/>
    </xf>
    <xf numFmtId="0" fontId="2" fillId="32" borderId="14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5" fillId="0" borderId="16" xfId="0" applyFont="1" applyBorder="1" applyAlignment="1">
      <alignment/>
    </xf>
    <xf numFmtId="184" fontId="2" fillId="34" borderId="17" xfId="0" applyNumberFormat="1" applyFont="1" applyFill="1" applyBorder="1" applyAlignment="1">
      <alignment horizontal="right" vertical="center" wrapText="1"/>
    </xf>
    <xf numFmtId="184" fontId="5" fillId="34" borderId="18" xfId="0" applyNumberFormat="1" applyFont="1" applyFill="1" applyBorder="1" applyAlignment="1">
      <alignment vertical="center"/>
    </xf>
    <xf numFmtId="49" fontId="2" fillId="32" borderId="19" xfId="0" applyNumberFormat="1" applyFont="1" applyFill="1" applyBorder="1" applyAlignment="1">
      <alignment horizontal="right"/>
    </xf>
    <xf numFmtId="49" fontId="2" fillId="35" borderId="19" xfId="0" applyNumberFormat="1" applyFont="1" applyFill="1" applyBorder="1" applyAlignment="1">
      <alignment horizontal="right"/>
    </xf>
    <xf numFmtId="49" fontId="2" fillId="33" borderId="19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right"/>
    </xf>
    <xf numFmtId="0" fontId="2" fillId="35" borderId="11" xfId="0" applyFont="1" applyFill="1" applyBorder="1" applyAlignment="1">
      <alignment horizontal="right"/>
    </xf>
    <xf numFmtId="184" fontId="2" fillId="36" borderId="17" xfId="0" applyNumberFormat="1" applyFont="1" applyFill="1" applyBorder="1" applyAlignment="1">
      <alignment horizontal="right" vertical="center" wrapText="1"/>
    </xf>
    <xf numFmtId="49" fontId="2" fillId="35" borderId="20" xfId="0" applyNumberFormat="1" applyFont="1" applyFill="1" applyBorder="1" applyAlignment="1">
      <alignment horizontal="right"/>
    </xf>
    <xf numFmtId="49" fontId="2" fillId="35" borderId="21" xfId="0" applyNumberFormat="1" applyFont="1" applyFill="1" applyBorder="1" applyAlignment="1">
      <alignment horizontal="right"/>
    </xf>
    <xf numFmtId="0" fontId="3" fillId="32" borderId="0" xfId="0" applyFont="1" applyFill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26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L279"/>
  <sheetViews>
    <sheetView tabSelected="1" zoomScalePageLayoutView="0" workbookViewId="0" topLeftCell="A9">
      <pane xSplit="7" ySplit="1" topLeftCell="H255" activePane="bottomRight" state="frozen"/>
      <selection pane="topLeft" activeCell="A9" sqref="A9"/>
      <selection pane="topRight" activeCell="J9" sqref="J9"/>
      <selection pane="bottomLeft" activeCell="A10" sqref="A10"/>
      <selection pane="bottomRight" activeCell="P264" sqref="P264"/>
    </sheetView>
  </sheetViews>
  <sheetFormatPr defaultColWidth="9.140625" defaultRowHeight="15"/>
  <cols>
    <col min="1" max="1" width="5.7109375" style="4" customWidth="1"/>
    <col min="2" max="2" width="4.8515625" style="12" customWidth="1"/>
    <col min="3" max="3" width="16.00390625" style="3" customWidth="1"/>
    <col min="4" max="4" width="7.7109375" style="3" customWidth="1"/>
    <col min="5" max="5" width="7.00390625" style="17" customWidth="1"/>
    <col min="6" max="6" width="8.00390625" style="17" customWidth="1"/>
    <col min="7" max="7" width="15.28125" style="3" customWidth="1"/>
    <col min="8" max="8" width="14.8515625" style="3" customWidth="1"/>
    <col min="9" max="9" width="15.421875" style="5" customWidth="1"/>
    <col min="10" max="10" width="16.57421875" style="3" customWidth="1"/>
    <col min="11" max="11" width="13.421875" style="3" customWidth="1"/>
    <col min="12" max="16384" width="9.140625" style="3" customWidth="1"/>
  </cols>
  <sheetData>
    <row r="1" spans="1:10" ht="18">
      <c r="A1" s="75" t="s">
        <v>84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2.75">
      <c r="A2" s="76" t="s">
        <v>85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2.75">
      <c r="A3" s="76" t="s">
        <v>86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12.75">
      <c r="A4" s="76" t="s">
        <v>117</v>
      </c>
      <c r="B4" s="76"/>
      <c r="C4" s="76"/>
      <c r="D4" s="76"/>
      <c r="E4" s="76"/>
      <c r="F4" s="76"/>
      <c r="G4" s="76"/>
      <c r="H4" s="76"/>
      <c r="I4" s="76"/>
      <c r="J4" s="76"/>
    </row>
    <row r="5" ht="19.5" customHeight="1"/>
    <row r="6" spans="1:11" ht="30.75" customHeight="1">
      <c r="A6" s="77" t="s">
        <v>0</v>
      </c>
      <c r="B6" s="80" t="s">
        <v>110</v>
      </c>
      <c r="C6" s="83" t="s">
        <v>68</v>
      </c>
      <c r="D6" s="86" t="s">
        <v>96</v>
      </c>
      <c r="E6" s="89" t="s">
        <v>115</v>
      </c>
      <c r="F6" s="89"/>
      <c r="G6" s="90" t="s">
        <v>120</v>
      </c>
      <c r="H6" s="91"/>
      <c r="I6" s="91"/>
      <c r="J6" s="91"/>
      <c r="K6" s="92" t="s">
        <v>87</v>
      </c>
    </row>
    <row r="7" spans="1:11" ht="30.75" customHeight="1">
      <c r="A7" s="78"/>
      <c r="B7" s="81"/>
      <c r="C7" s="84"/>
      <c r="D7" s="87"/>
      <c r="E7" s="93" t="s">
        <v>116</v>
      </c>
      <c r="F7" s="94"/>
      <c r="G7" s="95" t="s">
        <v>114</v>
      </c>
      <c r="H7" s="98" t="s">
        <v>118</v>
      </c>
      <c r="I7" s="101" t="s">
        <v>90</v>
      </c>
      <c r="J7" s="104" t="s">
        <v>119</v>
      </c>
      <c r="K7" s="92"/>
    </row>
    <row r="8" spans="1:11" ht="30.75" customHeight="1">
      <c r="A8" s="78"/>
      <c r="B8" s="81"/>
      <c r="C8" s="84"/>
      <c r="D8" s="87"/>
      <c r="E8" s="107" t="s">
        <v>111</v>
      </c>
      <c r="F8" s="107" t="s">
        <v>112</v>
      </c>
      <c r="G8" s="96"/>
      <c r="H8" s="99"/>
      <c r="I8" s="102"/>
      <c r="J8" s="105"/>
      <c r="K8" s="92"/>
    </row>
    <row r="9" spans="1:11" ht="143.25" customHeight="1">
      <c r="A9" s="79"/>
      <c r="B9" s="82"/>
      <c r="C9" s="85"/>
      <c r="D9" s="88"/>
      <c r="E9" s="108"/>
      <c r="F9" s="108"/>
      <c r="G9" s="97"/>
      <c r="H9" s="100"/>
      <c r="I9" s="103"/>
      <c r="J9" s="106"/>
      <c r="K9" s="92"/>
    </row>
    <row r="10" spans="1:11" ht="14.25" customHeight="1">
      <c r="A10" s="6">
        <v>1</v>
      </c>
      <c r="B10" s="13">
        <v>3</v>
      </c>
      <c r="C10" s="1" t="s">
        <v>5</v>
      </c>
      <c r="D10" s="54" t="s">
        <v>2</v>
      </c>
      <c r="E10" s="73" t="s">
        <v>97</v>
      </c>
      <c r="F10" s="74" t="s">
        <v>98</v>
      </c>
      <c r="G10" s="65">
        <v>441497.05</v>
      </c>
      <c r="H10" s="23">
        <v>134514</v>
      </c>
      <c r="I10" s="23">
        <v>426766.26</v>
      </c>
      <c r="J10" s="27">
        <f aca="true" t="shared" si="0" ref="J10:J41">G10+H10-I10</f>
        <v>149244.79000000004</v>
      </c>
      <c r="K10" s="25" t="s">
        <v>91</v>
      </c>
    </row>
    <row r="11" spans="1:11" ht="15.75" customHeight="1">
      <c r="A11" s="6">
        <v>2</v>
      </c>
      <c r="B11" s="13">
        <v>3</v>
      </c>
      <c r="C11" s="1" t="s">
        <v>5</v>
      </c>
      <c r="D11" s="54" t="s">
        <v>3</v>
      </c>
      <c r="E11" s="68" t="s">
        <v>97</v>
      </c>
      <c r="F11" s="50" t="s">
        <v>98</v>
      </c>
      <c r="G11" s="65">
        <v>822725.15</v>
      </c>
      <c r="H11" s="23">
        <v>230733</v>
      </c>
      <c r="I11" s="23">
        <v>758050.93</v>
      </c>
      <c r="J11" s="27">
        <f t="shared" si="0"/>
        <v>295407.21999999986</v>
      </c>
      <c r="K11" s="28" t="s">
        <v>92</v>
      </c>
    </row>
    <row r="12" spans="1:11" ht="14.25" customHeight="1">
      <c r="A12" s="6">
        <v>3</v>
      </c>
      <c r="B12" s="13">
        <v>3</v>
      </c>
      <c r="C12" s="1" t="s">
        <v>5</v>
      </c>
      <c r="D12" s="54" t="s">
        <v>4</v>
      </c>
      <c r="E12" s="68" t="s">
        <v>97</v>
      </c>
      <c r="F12" s="50" t="s">
        <v>98</v>
      </c>
      <c r="G12" s="65">
        <v>185440.98</v>
      </c>
      <c r="H12" s="23">
        <v>124503</v>
      </c>
      <c r="I12" s="23">
        <v>82982.5</v>
      </c>
      <c r="J12" s="27">
        <f t="shared" si="0"/>
        <v>226961.47999999998</v>
      </c>
      <c r="K12" s="7">
        <v>39508</v>
      </c>
    </row>
    <row r="13" spans="1:11" ht="14.25" customHeight="1">
      <c r="A13" s="6">
        <v>4</v>
      </c>
      <c r="B13" s="13">
        <v>3</v>
      </c>
      <c r="C13" s="1" t="s">
        <v>5</v>
      </c>
      <c r="D13" s="55">
        <v>11</v>
      </c>
      <c r="E13" s="68" t="s">
        <v>101</v>
      </c>
      <c r="F13" s="52">
        <v>2015</v>
      </c>
      <c r="G13" s="65">
        <v>-407682.91</v>
      </c>
      <c r="H13" s="23">
        <v>285738</v>
      </c>
      <c r="I13" s="23">
        <v>188952.26</v>
      </c>
      <c r="J13" s="27">
        <f t="shared" si="0"/>
        <v>-310897.17</v>
      </c>
      <c r="K13" s="7">
        <v>41456</v>
      </c>
    </row>
    <row r="14" spans="1:11" ht="14.25" customHeight="1">
      <c r="A14" s="6">
        <v>5</v>
      </c>
      <c r="B14" s="37">
        <v>3</v>
      </c>
      <c r="C14" s="38" t="s">
        <v>5</v>
      </c>
      <c r="D14" s="56">
        <v>13</v>
      </c>
      <c r="E14" s="68" t="s">
        <v>104</v>
      </c>
      <c r="F14" s="52">
        <v>2015</v>
      </c>
      <c r="G14" s="65">
        <v>-147559.66</v>
      </c>
      <c r="H14" s="23">
        <v>196862</v>
      </c>
      <c r="I14" s="27">
        <v>113803.49</v>
      </c>
      <c r="J14" s="27">
        <f t="shared" si="0"/>
        <v>-64501.15000000001</v>
      </c>
      <c r="K14" s="39">
        <v>41456</v>
      </c>
    </row>
    <row r="15" spans="1:11" ht="14.25" customHeight="1">
      <c r="A15" s="6">
        <v>6</v>
      </c>
      <c r="B15" s="13">
        <v>3</v>
      </c>
      <c r="C15" s="1" t="s">
        <v>5</v>
      </c>
      <c r="D15" s="55">
        <v>21</v>
      </c>
      <c r="E15" s="68" t="s">
        <v>101</v>
      </c>
      <c r="F15" s="52">
        <v>2018</v>
      </c>
      <c r="G15" s="65">
        <v>192354.16</v>
      </c>
      <c r="H15" s="23">
        <v>165206</v>
      </c>
      <c r="I15" s="23">
        <v>200051.79</v>
      </c>
      <c r="J15" s="27">
        <f t="shared" si="0"/>
        <v>157508.37000000002</v>
      </c>
      <c r="K15" s="7">
        <v>41456</v>
      </c>
    </row>
    <row r="16" spans="1:11" ht="14.25" customHeight="1">
      <c r="A16" s="6">
        <v>7</v>
      </c>
      <c r="B16" s="13">
        <v>3</v>
      </c>
      <c r="C16" s="1" t="s">
        <v>5</v>
      </c>
      <c r="D16" s="55">
        <v>23</v>
      </c>
      <c r="E16" s="68" t="s">
        <v>103</v>
      </c>
      <c r="F16" s="52">
        <v>2015</v>
      </c>
      <c r="G16" s="65">
        <v>-144822.77</v>
      </c>
      <c r="H16" s="23">
        <v>277016</v>
      </c>
      <c r="I16" s="23">
        <v>125021</v>
      </c>
      <c r="J16" s="27">
        <f t="shared" si="0"/>
        <v>7172.2300000000105</v>
      </c>
      <c r="K16" s="7">
        <v>41456</v>
      </c>
    </row>
    <row r="17" spans="1:11" ht="14.25" customHeight="1">
      <c r="A17" s="6">
        <v>8</v>
      </c>
      <c r="B17" s="13">
        <v>3</v>
      </c>
      <c r="C17" s="1" t="s">
        <v>5</v>
      </c>
      <c r="D17" s="55" t="s">
        <v>113</v>
      </c>
      <c r="E17" s="67" t="s">
        <v>104</v>
      </c>
      <c r="F17" s="44">
        <v>2018</v>
      </c>
      <c r="G17" s="65">
        <v>-60424</v>
      </c>
      <c r="H17" s="23">
        <v>71867</v>
      </c>
      <c r="I17" s="23">
        <v>50059.85</v>
      </c>
      <c r="J17" s="27">
        <f t="shared" si="0"/>
        <v>-38616.85</v>
      </c>
      <c r="K17" s="7">
        <v>43313</v>
      </c>
    </row>
    <row r="18" spans="1:11" ht="14.25" customHeight="1">
      <c r="A18" s="6">
        <v>9</v>
      </c>
      <c r="B18" s="13">
        <v>2</v>
      </c>
      <c r="C18" s="1" t="s">
        <v>95</v>
      </c>
      <c r="D18" s="57">
        <v>11</v>
      </c>
      <c r="E18" s="68" t="s">
        <v>99</v>
      </c>
      <c r="F18" s="46">
        <v>2016</v>
      </c>
      <c r="G18" s="65">
        <v>153695.2</v>
      </c>
      <c r="H18" s="23">
        <v>1011247</v>
      </c>
      <c r="I18" s="23">
        <v>597755.7</v>
      </c>
      <c r="J18" s="27">
        <f t="shared" si="0"/>
        <v>567186.5</v>
      </c>
      <c r="K18" s="7">
        <v>41456</v>
      </c>
    </row>
    <row r="19" spans="1:11" ht="14.25" customHeight="1">
      <c r="A19" s="6">
        <v>10</v>
      </c>
      <c r="B19" s="13">
        <v>3</v>
      </c>
      <c r="C19" s="1" t="s">
        <v>11</v>
      </c>
      <c r="D19" s="57" t="s">
        <v>6</v>
      </c>
      <c r="E19" s="67" t="s">
        <v>102</v>
      </c>
      <c r="F19" s="25">
        <v>2017</v>
      </c>
      <c r="G19" s="65">
        <v>52468</v>
      </c>
      <c r="H19" s="23">
        <v>117793</v>
      </c>
      <c r="I19" s="23">
        <v>95199.46</v>
      </c>
      <c r="J19" s="27">
        <f t="shared" si="0"/>
        <v>75061.54</v>
      </c>
      <c r="K19" s="7">
        <v>40513</v>
      </c>
    </row>
    <row r="20" spans="1:11" ht="14.25" customHeight="1">
      <c r="A20" s="6">
        <v>11</v>
      </c>
      <c r="B20" s="13">
        <v>3</v>
      </c>
      <c r="C20" s="1" t="s">
        <v>11</v>
      </c>
      <c r="D20" s="57">
        <v>9</v>
      </c>
      <c r="E20" s="68" t="s">
        <v>105</v>
      </c>
      <c r="F20" s="46">
        <v>2016</v>
      </c>
      <c r="G20" s="65">
        <v>-429069.67</v>
      </c>
      <c r="H20" s="23">
        <v>167832</v>
      </c>
      <c r="I20" s="23">
        <v>205611.24</v>
      </c>
      <c r="J20" s="27">
        <f t="shared" si="0"/>
        <v>-466848.91</v>
      </c>
      <c r="K20" s="7">
        <v>40513</v>
      </c>
    </row>
    <row r="21" spans="1:11" ht="14.25" customHeight="1">
      <c r="A21" s="6">
        <v>12</v>
      </c>
      <c r="B21" s="13">
        <v>3</v>
      </c>
      <c r="C21" s="1" t="s">
        <v>11</v>
      </c>
      <c r="D21" s="57">
        <v>13</v>
      </c>
      <c r="E21" s="68" t="s">
        <v>105</v>
      </c>
      <c r="F21" s="46">
        <v>2016</v>
      </c>
      <c r="G21" s="65">
        <v>-1202687.2</v>
      </c>
      <c r="H21" s="23">
        <v>176508</v>
      </c>
      <c r="I21" s="23">
        <v>128452.96</v>
      </c>
      <c r="J21" s="27">
        <f t="shared" si="0"/>
        <v>-1154632.16</v>
      </c>
      <c r="K21" s="7">
        <v>40878</v>
      </c>
    </row>
    <row r="22" spans="1:11" ht="14.25" customHeight="1">
      <c r="A22" s="6">
        <v>13</v>
      </c>
      <c r="B22" s="13">
        <v>3</v>
      </c>
      <c r="C22" s="1" t="s">
        <v>11</v>
      </c>
      <c r="D22" s="55">
        <v>19</v>
      </c>
      <c r="E22" s="68" t="s">
        <v>102</v>
      </c>
      <c r="F22" s="52">
        <v>2015</v>
      </c>
      <c r="G22" s="65">
        <v>27780.38</v>
      </c>
      <c r="H22" s="23">
        <v>262983</v>
      </c>
      <c r="I22" s="23">
        <v>82495</v>
      </c>
      <c r="J22" s="27">
        <f t="shared" si="0"/>
        <v>208268.38</v>
      </c>
      <c r="K22" s="7">
        <v>39508</v>
      </c>
    </row>
    <row r="23" spans="1:11" ht="14.25" customHeight="1">
      <c r="A23" s="6">
        <v>14</v>
      </c>
      <c r="B23" s="13">
        <v>3</v>
      </c>
      <c r="C23" s="1" t="s">
        <v>11</v>
      </c>
      <c r="D23" s="57">
        <v>1</v>
      </c>
      <c r="E23" s="68"/>
      <c r="F23" s="46">
        <v>2012</v>
      </c>
      <c r="G23" s="65">
        <v>538903.32</v>
      </c>
      <c r="H23" s="23">
        <v>291020</v>
      </c>
      <c r="I23" s="23">
        <v>384448.2</v>
      </c>
      <c r="J23" s="27">
        <f t="shared" si="0"/>
        <v>445475.11999999994</v>
      </c>
      <c r="K23" s="7">
        <v>41426</v>
      </c>
    </row>
    <row r="24" spans="1:11" ht="14.25" customHeight="1">
      <c r="A24" s="6">
        <v>15</v>
      </c>
      <c r="B24" s="13">
        <v>3</v>
      </c>
      <c r="C24" s="1" t="s">
        <v>11</v>
      </c>
      <c r="D24" s="57">
        <v>11</v>
      </c>
      <c r="E24" s="68" t="s">
        <v>97</v>
      </c>
      <c r="F24" s="46">
        <v>2016</v>
      </c>
      <c r="G24" s="65">
        <v>-170722.89</v>
      </c>
      <c r="H24" s="23">
        <v>167929</v>
      </c>
      <c r="I24" s="23">
        <v>164390.48</v>
      </c>
      <c r="J24" s="27">
        <f t="shared" si="0"/>
        <v>-167184.37000000002</v>
      </c>
      <c r="K24" s="7">
        <v>41426</v>
      </c>
    </row>
    <row r="25" spans="1:11" ht="14.25" customHeight="1">
      <c r="A25" s="6">
        <v>16</v>
      </c>
      <c r="B25" s="13">
        <v>3</v>
      </c>
      <c r="C25" s="1" t="s">
        <v>11</v>
      </c>
      <c r="D25" s="57">
        <v>15</v>
      </c>
      <c r="E25" s="68" t="s">
        <v>107</v>
      </c>
      <c r="F25" s="46">
        <v>2016</v>
      </c>
      <c r="G25" s="65">
        <v>-475638.42</v>
      </c>
      <c r="H25" s="23">
        <v>333334</v>
      </c>
      <c r="I25" s="23">
        <v>136880.4</v>
      </c>
      <c r="J25" s="27">
        <f t="shared" si="0"/>
        <v>-279184.81999999995</v>
      </c>
      <c r="K25" s="7">
        <v>41426</v>
      </c>
    </row>
    <row r="26" spans="1:11" ht="14.25" customHeight="1">
      <c r="A26" s="6">
        <v>17</v>
      </c>
      <c r="B26" s="13">
        <v>3</v>
      </c>
      <c r="C26" s="1" t="s">
        <v>11</v>
      </c>
      <c r="D26" s="57">
        <v>17</v>
      </c>
      <c r="E26" s="68" t="s">
        <v>107</v>
      </c>
      <c r="F26" s="46">
        <v>2016</v>
      </c>
      <c r="G26" s="65">
        <v>-47347.3</v>
      </c>
      <c r="H26" s="23">
        <v>330046</v>
      </c>
      <c r="I26" s="23">
        <v>398558.62</v>
      </c>
      <c r="J26" s="27">
        <f t="shared" si="0"/>
        <v>-115859.91999999998</v>
      </c>
      <c r="K26" s="7">
        <v>41426</v>
      </c>
    </row>
    <row r="27" spans="1:11" ht="14.25" customHeight="1">
      <c r="A27" s="6">
        <v>18</v>
      </c>
      <c r="B27" s="37">
        <v>3</v>
      </c>
      <c r="C27" s="38" t="s">
        <v>11</v>
      </c>
      <c r="D27" s="58" t="s">
        <v>7</v>
      </c>
      <c r="E27" s="68" t="s">
        <v>105</v>
      </c>
      <c r="F27" s="46">
        <v>2016</v>
      </c>
      <c r="G27" s="65">
        <v>-42094.97</v>
      </c>
      <c r="H27" s="23">
        <v>171753</v>
      </c>
      <c r="I27" s="27">
        <v>161353.6</v>
      </c>
      <c r="J27" s="27">
        <f t="shared" si="0"/>
        <v>-31695.570000000007</v>
      </c>
      <c r="K27" s="39">
        <v>41426</v>
      </c>
    </row>
    <row r="28" spans="1:11" ht="14.25" customHeight="1">
      <c r="A28" s="6">
        <v>19</v>
      </c>
      <c r="B28" s="13">
        <v>3</v>
      </c>
      <c r="C28" s="1" t="s">
        <v>11</v>
      </c>
      <c r="D28" s="57">
        <v>3</v>
      </c>
      <c r="E28" s="68" t="s">
        <v>101</v>
      </c>
      <c r="F28" s="46">
        <v>2014</v>
      </c>
      <c r="G28" s="65">
        <v>-1149981.4</v>
      </c>
      <c r="H28" s="23">
        <v>265943</v>
      </c>
      <c r="I28" s="23">
        <v>122677.4</v>
      </c>
      <c r="J28" s="27">
        <f t="shared" si="0"/>
        <v>-1006715.7999999999</v>
      </c>
      <c r="K28" s="7">
        <v>41456</v>
      </c>
    </row>
    <row r="29" spans="1:11" ht="14.25" customHeight="1">
      <c r="A29" s="6">
        <v>20</v>
      </c>
      <c r="B29" s="13">
        <v>3</v>
      </c>
      <c r="C29" s="1" t="s">
        <v>11</v>
      </c>
      <c r="D29" s="57">
        <v>5</v>
      </c>
      <c r="E29" s="68" t="s">
        <v>99</v>
      </c>
      <c r="F29" s="46">
        <v>2016</v>
      </c>
      <c r="G29" s="65">
        <v>184536.89</v>
      </c>
      <c r="H29" s="23">
        <v>319904</v>
      </c>
      <c r="I29" s="23">
        <v>211417</v>
      </c>
      <c r="J29" s="27">
        <f t="shared" si="0"/>
        <v>293023.89</v>
      </c>
      <c r="K29" s="7">
        <v>41456</v>
      </c>
    </row>
    <row r="30" spans="1:11" ht="14.25" customHeight="1">
      <c r="A30" s="6">
        <v>21</v>
      </c>
      <c r="B30" s="13">
        <v>3</v>
      </c>
      <c r="C30" s="1" t="s">
        <v>11</v>
      </c>
      <c r="D30" s="57" t="s">
        <v>8</v>
      </c>
      <c r="E30" s="67" t="s">
        <v>99</v>
      </c>
      <c r="F30" s="25">
        <v>2017</v>
      </c>
      <c r="G30" s="65">
        <v>-341016.94</v>
      </c>
      <c r="H30" s="23">
        <v>194488</v>
      </c>
      <c r="I30" s="23">
        <v>135019</v>
      </c>
      <c r="J30" s="27">
        <f t="shared" si="0"/>
        <v>-281547.94</v>
      </c>
      <c r="K30" s="7">
        <v>41456</v>
      </c>
    </row>
    <row r="31" spans="1:11" ht="14.25" customHeight="1">
      <c r="A31" s="6">
        <v>22</v>
      </c>
      <c r="B31" s="37">
        <v>3</v>
      </c>
      <c r="C31" s="38" t="s">
        <v>11</v>
      </c>
      <c r="D31" s="58" t="s">
        <v>9</v>
      </c>
      <c r="E31" s="68" t="s">
        <v>105</v>
      </c>
      <c r="F31" s="46">
        <v>2016</v>
      </c>
      <c r="G31" s="65">
        <v>47962.76</v>
      </c>
      <c r="H31" s="23">
        <v>90854</v>
      </c>
      <c r="I31" s="27">
        <v>78959.8</v>
      </c>
      <c r="J31" s="27">
        <f t="shared" si="0"/>
        <v>59856.96000000001</v>
      </c>
      <c r="K31" s="39">
        <v>41456</v>
      </c>
    </row>
    <row r="32" spans="1:11" ht="14.25" customHeight="1">
      <c r="A32" s="6">
        <v>23</v>
      </c>
      <c r="B32" s="13">
        <v>3</v>
      </c>
      <c r="C32" s="1" t="s">
        <v>11</v>
      </c>
      <c r="D32" s="57" t="s">
        <v>10</v>
      </c>
      <c r="E32" s="68" t="s">
        <v>105</v>
      </c>
      <c r="F32" s="46">
        <v>2016</v>
      </c>
      <c r="G32" s="65">
        <v>368917.51</v>
      </c>
      <c r="H32" s="23">
        <v>232886</v>
      </c>
      <c r="I32" s="23">
        <v>81197.92</v>
      </c>
      <c r="J32" s="27">
        <f t="shared" si="0"/>
        <v>520605.59</v>
      </c>
      <c r="K32" s="7">
        <v>41456</v>
      </c>
    </row>
    <row r="33" spans="1:11" ht="14.25" customHeight="1">
      <c r="A33" s="6">
        <v>24</v>
      </c>
      <c r="B33" s="37">
        <v>3</v>
      </c>
      <c r="C33" s="38" t="s">
        <v>80</v>
      </c>
      <c r="D33" s="58">
        <v>6</v>
      </c>
      <c r="E33" s="68" t="s">
        <v>99</v>
      </c>
      <c r="F33" s="46">
        <v>2015</v>
      </c>
      <c r="G33" s="65">
        <v>-138633.8</v>
      </c>
      <c r="H33" s="23">
        <v>221301</v>
      </c>
      <c r="I33" s="27">
        <v>133787.36</v>
      </c>
      <c r="J33" s="27">
        <f t="shared" si="0"/>
        <v>-51120.159999999974</v>
      </c>
      <c r="K33" s="39">
        <v>41548</v>
      </c>
    </row>
    <row r="34" spans="1:11" ht="14.25" customHeight="1">
      <c r="A34" s="6">
        <v>25</v>
      </c>
      <c r="B34" s="13">
        <v>3</v>
      </c>
      <c r="C34" s="1" t="s">
        <v>80</v>
      </c>
      <c r="D34" s="57">
        <v>8</v>
      </c>
      <c r="E34" s="68" t="s">
        <v>100</v>
      </c>
      <c r="F34" s="46">
        <v>2015</v>
      </c>
      <c r="G34" s="65">
        <v>-767846.77</v>
      </c>
      <c r="H34" s="23">
        <v>138966</v>
      </c>
      <c r="I34" s="23">
        <v>55232</v>
      </c>
      <c r="J34" s="27">
        <f t="shared" si="0"/>
        <v>-684112.77</v>
      </c>
      <c r="K34" s="7">
        <v>41548</v>
      </c>
    </row>
    <row r="35" spans="1:11" s="16" customFormat="1" ht="14.25" customHeight="1">
      <c r="A35" s="6">
        <v>26</v>
      </c>
      <c r="B35" s="18">
        <v>1</v>
      </c>
      <c r="C35" s="19" t="s">
        <v>12</v>
      </c>
      <c r="D35" s="59">
        <v>20</v>
      </c>
      <c r="E35" s="68" t="s">
        <v>107</v>
      </c>
      <c r="F35" s="46">
        <v>2016</v>
      </c>
      <c r="G35" s="72">
        <v>-2773.28</v>
      </c>
      <c r="H35" s="22">
        <v>82797</v>
      </c>
      <c r="I35" s="22">
        <v>41704.6</v>
      </c>
      <c r="J35" s="27">
        <f t="shared" si="0"/>
        <v>38319.12</v>
      </c>
      <c r="K35" s="26">
        <v>41426</v>
      </c>
    </row>
    <row r="36" spans="1:11" ht="14.25" customHeight="1">
      <c r="A36" s="6">
        <v>27</v>
      </c>
      <c r="B36" s="13">
        <v>2</v>
      </c>
      <c r="C36" s="1" t="s">
        <v>12</v>
      </c>
      <c r="D36" s="57">
        <v>4</v>
      </c>
      <c r="E36" s="68" t="s">
        <v>106</v>
      </c>
      <c r="F36" s="46">
        <v>2018</v>
      </c>
      <c r="G36" s="65">
        <v>-99153.74</v>
      </c>
      <c r="H36" s="23">
        <v>213360</v>
      </c>
      <c r="I36" s="23">
        <v>243184</v>
      </c>
      <c r="J36" s="27">
        <f t="shared" si="0"/>
        <v>-128977.74</v>
      </c>
      <c r="K36" s="7">
        <v>41456</v>
      </c>
    </row>
    <row r="37" spans="1:11" s="16" customFormat="1" ht="14.25" customHeight="1">
      <c r="A37" s="6">
        <v>28</v>
      </c>
      <c r="B37" s="18">
        <v>1</v>
      </c>
      <c r="C37" s="19" t="s">
        <v>12</v>
      </c>
      <c r="D37" s="59">
        <v>16</v>
      </c>
      <c r="E37" s="68" t="s">
        <v>104</v>
      </c>
      <c r="F37" s="46">
        <v>2015</v>
      </c>
      <c r="G37" s="72">
        <v>153485.76</v>
      </c>
      <c r="H37" s="22">
        <v>49523</v>
      </c>
      <c r="I37" s="22">
        <v>53324.44</v>
      </c>
      <c r="J37" s="27">
        <f t="shared" si="0"/>
        <v>149684.32</v>
      </c>
      <c r="K37" s="26">
        <v>41579</v>
      </c>
    </row>
    <row r="38" spans="1:11" s="16" customFormat="1" ht="12.75" customHeight="1">
      <c r="A38" s="6">
        <v>29</v>
      </c>
      <c r="B38" s="18">
        <v>1</v>
      </c>
      <c r="C38" s="19" t="s">
        <v>15</v>
      </c>
      <c r="D38" s="59">
        <v>13</v>
      </c>
      <c r="E38" s="68" t="s">
        <v>99</v>
      </c>
      <c r="F38" s="46">
        <v>2018</v>
      </c>
      <c r="G38" s="72">
        <v>343313.16</v>
      </c>
      <c r="H38" s="22">
        <v>281982</v>
      </c>
      <c r="I38" s="22">
        <v>106741.7</v>
      </c>
      <c r="J38" s="27">
        <f t="shared" si="0"/>
        <v>518553.4599999999</v>
      </c>
      <c r="K38" s="26">
        <v>40575</v>
      </c>
    </row>
    <row r="39" spans="1:11" s="16" customFormat="1" ht="12.75" customHeight="1">
      <c r="A39" s="6">
        <v>30</v>
      </c>
      <c r="B39" s="18">
        <v>1</v>
      </c>
      <c r="C39" s="19" t="s">
        <v>15</v>
      </c>
      <c r="D39" s="59" t="s">
        <v>88</v>
      </c>
      <c r="E39" s="68" t="s">
        <v>104</v>
      </c>
      <c r="F39" s="46">
        <v>2016</v>
      </c>
      <c r="G39" s="72">
        <v>179829.92</v>
      </c>
      <c r="H39" s="22">
        <v>187494</v>
      </c>
      <c r="I39" s="22">
        <v>67315</v>
      </c>
      <c r="J39" s="27">
        <f t="shared" si="0"/>
        <v>300008.92000000004</v>
      </c>
      <c r="K39" s="26">
        <v>41671</v>
      </c>
    </row>
    <row r="40" spans="1:11" s="16" customFormat="1" ht="14.25" customHeight="1">
      <c r="A40" s="6">
        <v>31</v>
      </c>
      <c r="B40" s="18">
        <v>1</v>
      </c>
      <c r="C40" s="19" t="s">
        <v>15</v>
      </c>
      <c r="D40" s="59">
        <v>20</v>
      </c>
      <c r="E40" s="68" t="s">
        <v>106</v>
      </c>
      <c r="F40" s="46">
        <v>2016</v>
      </c>
      <c r="G40" s="72">
        <v>-325811</v>
      </c>
      <c r="H40" s="22">
        <v>164629</v>
      </c>
      <c r="I40" s="22">
        <v>283151.9</v>
      </c>
      <c r="J40" s="27">
        <f t="shared" si="0"/>
        <v>-444333.9</v>
      </c>
      <c r="K40" s="26">
        <v>39873</v>
      </c>
    </row>
    <row r="41" spans="1:11" s="16" customFormat="1" ht="14.25" customHeight="1">
      <c r="A41" s="6">
        <v>32</v>
      </c>
      <c r="B41" s="18">
        <v>1</v>
      </c>
      <c r="C41" s="19" t="s">
        <v>15</v>
      </c>
      <c r="D41" s="59" t="s">
        <v>13</v>
      </c>
      <c r="E41" s="68" t="s">
        <v>99</v>
      </c>
      <c r="F41" s="46">
        <v>2016</v>
      </c>
      <c r="G41" s="72">
        <v>-166405.1</v>
      </c>
      <c r="H41" s="22">
        <v>181285</v>
      </c>
      <c r="I41" s="22">
        <v>179432</v>
      </c>
      <c r="J41" s="27">
        <f t="shared" si="0"/>
        <v>-164552.1</v>
      </c>
      <c r="K41" s="26">
        <v>39873</v>
      </c>
    </row>
    <row r="42" spans="1:11" s="16" customFormat="1" ht="14.25" customHeight="1">
      <c r="A42" s="6">
        <v>33</v>
      </c>
      <c r="B42" s="18">
        <v>1</v>
      </c>
      <c r="C42" s="19" t="s">
        <v>15</v>
      </c>
      <c r="D42" s="59">
        <v>18</v>
      </c>
      <c r="E42" s="68" t="s">
        <v>99</v>
      </c>
      <c r="F42" s="46">
        <v>2016</v>
      </c>
      <c r="G42" s="72">
        <v>-82017.17</v>
      </c>
      <c r="H42" s="22">
        <v>365603</v>
      </c>
      <c r="I42" s="22">
        <v>265792.2</v>
      </c>
      <c r="J42" s="27">
        <f aca="true" t="shared" si="1" ref="J42:J73">G42+H42-I42</f>
        <v>17793.630000000005</v>
      </c>
      <c r="K42" s="26">
        <v>41426</v>
      </c>
    </row>
    <row r="43" spans="1:11" s="16" customFormat="1" ht="14.25" customHeight="1">
      <c r="A43" s="6">
        <v>34</v>
      </c>
      <c r="B43" s="18">
        <v>1</v>
      </c>
      <c r="C43" s="19" t="s">
        <v>15</v>
      </c>
      <c r="D43" s="59">
        <v>14</v>
      </c>
      <c r="E43" s="68" t="s">
        <v>104</v>
      </c>
      <c r="F43" s="46">
        <v>2015</v>
      </c>
      <c r="G43" s="72">
        <v>168270.16</v>
      </c>
      <c r="H43" s="22">
        <v>189626</v>
      </c>
      <c r="I43" s="22">
        <v>139838.3</v>
      </c>
      <c r="J43" s="27">
        <f t="shared" si="1"/>
        <v>218057.86000000004</v>
      </c>
      <c r="K43" s="26">
        <v>41456</v>
      </c>
    </row>
    <row r="44" spans="1:11" s="16" customFormat="1" ht="14.25" customHeight="1">
      <c r="A44" s="6">
        <v>35</v>
      </c>
      <c r="B44" s="18">
        <v>1</v>
      </c>
      <c r="C44" s="19" t="s">
        <v>15</v>
      </c>
      <c r="D44" s="59">
        <v>26</v>
      </c>
      <c r="E44" s="68" t="s">
        <v>106</v>
      </c>
      <c r="F44" s="46">
        <v>2016</v>
      </c>
      <c r="G44" s="72">
        <v>-220807.91</v>
      </c>
      <c r="H44" s="22">
        <v>100101</v>
      </c>
      <c r="I44" s="22">
        <v>26509</v>
      </c>
      <c r="J44" s="27">
        <f t="shared" si="1"/>
        <v>-147215.91</v>
      </c>
      <c r="K44" s="26">
        <v>41426</v>
      </c>
    </row>
    <row r="45" spans="1:11" s="16" customFormat="1" ht="14.25" customHeight="1">
      <c r="A45" s="6">
        <v>36</v>
      </c>
      <c r="B45" s="18">
        <v>1</v>
      </c>
      <c r="C45" s="19" t="s">
        <v>15</v>
      </c>
      <c r="D45" s="59">
        <v>9</v>
      </c>
      <c r="E45" s="68" t="s">
        <v>105</v>
      </c>
      <c r="F45" s="46">
        <v>2016</v>
      </c>
      <c r="G45" s="72">
        <v>-296907.61</v>
      </c>
      <c r="H45" s="22">
        <v>217796</v>
      </c>
      <c r="I45" s="22">
        <v>149234.9</v>
      </c>
      <c r="J45" s="27">
        <f t="shared" si="1"/>
        <v>-228346.50999999998</v>
      </c>
      <c r="K45" s="26">
        <v>41518</v>
      </c>
    </row>
    <row r="46" spans="1:11" s="16" customFormat="1" ht="12.75" customHeight="1">
      <c r="A46" s="6">
        <v>37</v>
      </c>
      <c r="B46" s="32">
        <v>1</v>
      </c>
      <c r="C46" s="33" t="s">
        <v>15</v>
      </c>
      <c r="D46" s="60">
        <v>4</v>
      </c>
      <c r="E46" s="68" t="s">
        <v>99</v>
      </c>
      <c r="F46" s="46">
        <v>2016</v>
      </c>
      <c r="G46" s="72">
        <v>9845.96</v>
      </c>
      <c r="H46" s="34">
        <v>2075</v>
      </c>
      <c r="I46" s="34"/>
      <c r="J46" s="27">
        <f t="shared" si="1"/>
        <v>11920.96</v>
      </c>
      <c r="K46" s="26">
        <v>41548</v>
      </c>
    </row>
    <row r="47" spans="1:11" s="16" customFormat="1" ht="14.25" customHeight="1">
      <c r="A47" s="6">
        <v>38</v>
      </c>
      <c r="B47" s="18">
        <v>1</v>
      </c>
      <c r="C47" s="19" t="s">
        <v>15</v>
      </c>
      <c r="D47" s="59">
        <v>12</v>
      </c>
      <c r="E47" s="68" t="s">
        <v>105</v>
      </c>
      <c r="F47" s="46">
        <v>2016</v>
      </c>
      <c r="G47" s="72">
        <v>-53696.41</v>
      </c>
      <c r="H47" s="22">
        <v>290350</v>
      </c>
      <c r="I47" s="22">
        <v>148047.9</v>
      </c>
      <c r="J47" s="27">
        <f t="shared" si="1"/>
        <v>88605.69</v>
      </c>
      <c r="K47" s="26">
        <v>41275</v>
      </c>
    </row>
    <row r="48" spans="1:11" s="16" customFormat="1" ht="14.25" customHeight="1">
      <c r="A48" s="6">
        <v>39</v>
      </c>
      <c r="B48" s="18">
        <v>1</v>
      </c>
      <c r="C48" s="19" t="s">
        <v>16</v>
      </c>
      <c r="D48" s="59" t="s">
        <v>14</v>
      </c>
      <c r="E48" s="68" t="s">
        <v>108</v>
      </c>
      <c r="F48" s="46">
        <v>2016</v>
      </c>
      <c r="G48" s="72">
        <v>222344.75</v>
      </c>
      <c r="H48" s="22">
        <v>180256</v>
      </c>
      <c r="I48" s="22">
        <v>81312.2</v>
      </c>
      <c r="J48" s="27">
        <f t="shared" si="1"/>
        <v>321288.55</v>
      </c>
      <c r="K48" s="26">
        <v>40940</v>
      </c>
    </row>
    <row r="49" spans="1:11" ht="14.25" customHeight="1">
      <c r="A49" s="6">
        <v>40</v>
      </c>
      <c r="B49" s="13">
        <v>2</v>
      </c>
      <c r="C49" s="1" t="s">
        <v>19</v>
      </c>
      <c r="D49" s="57">
        <v>3</v>
      </c>
      <c r="E49" s="68" t="s">
        <v>97</v>
      </c>
      <c r="F49" s="46">
        <v>2016</v>
      </c>
      <c r="G49" s="65">
        <v>229307.61</v>
      </c>
      <c r="H49" s="23">
        <v>198584</v>
      </c>
      <c r="I49" s="23">
        <v>245695.8</v>
      </c>
      <c r="J49" s="27">
        <f t="shared" si="1"/>
        <v>182195.81</v>
      </c>
      <c r="K49" s="7">
        <v>41306</v>
      </c>
    </row>
    <row r="50" spans="1:11" ht="14.25" customHeight="1">
      <c r="A50" s="6">
        <v>41</v>
      </c>
      <c r="B50" s="13">
        <v>2</v>
      </c>
      <c r="C50" s="1" t="s">
        <v>19</v>
      </c>
      <c r="D50" s="57">
        <v>14</v>
      </c>
      <c r="E50" s="68" t="s">
        <v>102</v>
      </c>
      <c r="F50" s="46">
        <v>2016</v>
      </c>
      <c r="G50" s="65">
        <v>-161926.86</v>
      </c>
      <c r="H50" s="23">
        <v>173065</v>
      </c>
      <c r="I50" s="23">
        <v>103260.1</v>
      </c>
      <c r="J50" s="27">
        <f t="shared" si="1"/>
        <v>-92121.95999999999</v>
      </c>
      <c r="K50" s="7">
        <v>41306</v>
      </c>
    </row>
    <row r="51" spans="1:11" ht="14.25" customHeight="1">
      <c r="A51" s="6">
        <v>42</v>
      </c>
      <c r="B51" s="13">
        <v>2</v>
      </c>
      <c r="C51" s="1" t="s">
        <v>19</v>
      </c>
      <c r="D51" s="57">
        <v>12</v>
      </c>
      <c r="E51" s="68" t="s">
        <v>106</v>
      </c>
      <c r="F51" s="46">
        <v>2016</v>
      </c>
      <c r="G51" s="65">
        <v>218189.34</v>
      </c>
      <c r="H51" s="23">
        <v>136922</v>
      </c>
      <c r="I51" s="23">
        <v>53197.9</v>
      </c>
      <c r="J51" s="27">
        <f t="shared" si="1"/>
        <v>301913.43999999994</v>
      </c>
      <c r="K51" s="7">
        <v>41821</v>
      </c>
    </row>
    <row r="52" spans="1:11" s="16" customFormat="1" ht="14.25" customHeight="1">
      <c r="A52" s="6">
        <v>43</v>
      </c>
      <c r="B52" s="18">
        <v>1</v>
      </c>
      <c r="C52" s="19" t="s">
        <v>19</v>
      </c>
      <c r="D52" s="59">
        <v>17</v>
      </c>
      <c r="E52" s="68" t="s">
        <v>101</v>
      </c>
      <c r="F52" s="46">
        <v>2016</v>
      </c>
      <c r="G52" s="72">
        <v>424830.06</v>
      </c>
      <c r="H52" s="22">
        <v>170784</v>
      </c>
      <c r="I52" s="22">
        <v>63395</v>
      </c>
      <c r="J52" s="27">
        <f t="shared" si="1"/>
        <v>532219.06</v>
      </c>
      <c r="K52" s="26">
        <v>41456</v>
      </c>
    </row>
    <row r="53" spans="1:11" s="16" customFormat="1" ht="14.25" customHeight="1">
      <c r="A53" s="6">
        <v>44</v>
      </c>
      <c r="B53" s="18">
        <v>1</v>
      </c>
      <c r="C53" s="19" t="s">
        <v>19</v>
      </c>
      <c r="D53" s="59" t="s">
        <v>17</v>
      </c>
      <c r="E53" s="68" t="s">
        <v>105</v>
      </c>
      <c r="F53" s="46">
        <v>2016</v>
      </c>
      <c r="G53" s="72">
        <v>-193633.17</v>
      </c>
      <c r="H53" s="22">
        <v>83425</v>
      </c>
      <c r="I53" s="22">
        <v>62101</v>
      </c>
      <c r="J53" s="27">
        <f t="shared" si="1"/>
        <v>-172309.17</v>
      </c>
      <c r="K53" s="26">
        <v>41456</v>
      </c>
    </row>
    <row r="54" spans="1:11" s="16" customFormat="1" ht="14.25" customHeight="1">
      <c r="A54" s="6">
        <v>45</v>
      </c>
      <c r="B54" s="18">
        <v>1</v>
      </c>
      <c r="C54" s="19" t="s">
        <v>19</v>
      </c>
      <c r="D54" s="59" t="s">
        <v>18</v>
      </c>
      <c r="E54" s="68" t="s">
        <v>103</v>
      </c>
      <c r="F54" s="46">
        <v>2016</v>
      </c>
      <c r="G54" s="72">
        <v>-244511.6</v>
      </c>
      <c r="H54" s="22">
        <v>85274</v>
      </c>
      <c r="I54" s="22">
        <v>89511</v>
      </c>
      <c r="J54" s="27">
        <f t="shared" si="1"/>
        <v>-248748.6</v>
      </c>
      <c r="K54" s="26">
        <v>41456</v>
      </c>
    </row>
    <row r="55" spans="1:11" s="16" customFormat="1" ht="14.25" customHeight="1">
      <c r="A55" s="6">
        <v>46</v>
      </c>
      <c r="B55" s="18">
        <v>1</v>
      </c>
      <c r="C55" s="19" t="s">
        <v>19</v>
      </c>
      <c r="D55" s="59">
        <v>19</v>
      </c>
      <c r="E55" s="68" t="s">
        <v>109</v>
      </c>
      <c r="F55" s="46">
        <v>2018</v>
      </c>
      <c r="G55" s="72">
        <v>5715.22</v>
      </c>
      <c r="H55" s="22">
        <v>165054</v>
      </c>
      <c r="I55" s="22">
        <v>44399</v>
      </c>
      <c r="J55" s="27">
        <f t="shared" si="1"/>
        <v>126370.22</v>
      </c>
      <c r="K55" s="26">
        <v>41456</v>
      </c>
    </row>
    <row r="56" spans="1:11" s="40" customFormat="1" ht="14.25" customHeight="1">
      <c r="A56" s="6">
        <v>47</v>
      </c>
      <c r="B56" s="37">
        <v>1</v>
      </c>
      <c r="C56" s="38" t="s">
        <v>19</v>
      </c>
      <c r="D56" s="58">
        <v>5</v>
      </c>
      <c r="E56" s="69" t="s">
        <v>107</v>
      </c>
      <c r="F56" s="45">
        <v>2018</v>
      </c>
      <c r="G56" s="72">
        <v>335589.38</v>
      </c>
      <c r="H56" s="22">
        <v>278989</v>
      </c>
      <c r="I56" s="27">
        <v>175982.72</v>
      </c>
      <c r="J56" s="27">
        <f t="shared" si="1"/>
        <v>438595.66000000003</v>
      </c>
      <c r="K56" s="39">
        <v>41456</v>
      </c>
    </row>
    <row r="57" spans="1:11" ht="14.25" customHeight="1">
      <c r="A57" s="6">
        <v>48</v>
      </c>
      <c r="B57" s="13">
        <v>2</v>
      </c>
      <c r="C57" s="1" t="s">
        <v>19</v>
      </c>
      <c r="D57" s="57">
        <v>8</v>
      </c>
      <c r="E57" s="68" t="s">
        <v>97</v>
      </c>
      <c r="F57" s="46">
        <v>2016</v>
      </c>
      <c r="G57" s="65">
        <v>195467.73</v>
      </c>
      <c r="H57" s="23">
        <v>164914</v>
      </c>
      <c r="I57" s="23">
        <v>170416.2</v>
      </c>
      <c r="J57" s="27">
        <f t="shared" si="1"/>
        <v>189965.52999999997</v>
      </c>
      <c r="K57" s="7">
        <v>41456</v>
      </c>
    </row>
    <row r="58" spans="1:11" ht="14.25" customHeight="1">
      <c r="A58" s="6">
        <v>49</v>
      </c>
      <c r="B58" s="13">
        <v>2</v>
      </c>
      <c r="C58" s="1" t="s">
        <v>22</v>
      </c>
      <c r="D58" s="57">
        <v>41</v>
      </c>
      <c r="E58" s="67" t="s">
        <v>103</v>
      </c>
      <c r="F58" s="25">
        <v>2018</v>
      </c>
      <c r="G58" s="65">
        <v>-88165.39</v>
      </c>
      <c r="H58" s="23">
        <v>22367</v>
      </c>
      <c r="I58" s="23">
        <v>19736</v>
      </c>
      <c r="J58" s="27">
        <f t="shared" si="1"/>
        <v>-85534.39</v>
      </c>
      <c r="K58" s="7">
        <v>41426</v>
      </c>
    </row>
    <row r="59" spans="1:11" ht="14.25" customHeight="1">
      <c r="A59" s="6">
        <v>50</v>
      </c>
      <c r="B59" s="13">
        <v>2</v>
      </c>
      <c r="C59" s="1" t="s">
        <v>22</v>
      </c>
      <c r="D59" s="57">
        <v>15</v>
      </c>
      <c r="E59" s="67" t="s">
        <v>107</v>
      </c>
      <c r="F59" s="25">
        <v>2018</v>
      </c>
      <c r="G59" s="65">
        <v>101535.46</v>
      </c>
      <c r="H59" s="23">
        <v>102339</v>
      </c>
      <c r="I59" s="23">
        <v>316089.7</v>
      </c>
      <c r="J59" s="27">
        <f t="shared" si="1"/>
        <v>-112215.23999999999</v>
      </c>
      <c r="K59" s="7">
        <v>41306</v>
      </c>
    </row>
    <row r="60" spans="1:11" ht="14.25" customHeight="1">
      <c r="A60" s="6">
        <v>51</v>
      </c>
      <c r="B60" s="13">
        <v>2</v>
      </c>
      <c r="C60" s="1" t="s">
        <v>22</v>
      </c>
      <c r="D60" s="57">
        <v>65</v>
      </c>
      <c r="E60" s="68" t="s">
        <v>101</v>
      </c>
      <c r="F60" s="46">
        <v>2015</v>
      </c>
      <c r="G60" s="65">
        <v>-652765.04</v>
      </c>
      <c r="H60" s="23">
        <v>319411</v>
      </c>
      <c r="I60" s="23">
        <v>463213.35</v>
      </c>
      <c r="J60" s="27">
        <f t="shared" si="1"/>
        <v>-796567.39</v>
      </c>
      <c r="K60" s="7">
        <v>41306</v>
      </c>
    </row>
    <row r="61" spans="1:11" ht="14.25" customHeight="1">
      <c r="A61" s="6">
        <v>52</v>
      </c>
      <c r="B61" s="13">
        <v>2</v>
      </c>
      <c r="C61" s="1" t="s">
        <v>22</v>
      </c>
      <c r="D61" s="57">
        <v>21</v>
      </c>
      <c r="E61" s="67" t="s">
        <v>107</v>
      </c>
      <c r="F61" s="25">
        <v>2018</v>
      </c>
      <c r="G61" s="65">
        <v>-121249.34</v>
      </c>
      <c r="H61" s="23">
        <v>27990</v>
      </c>
      <c r="I61" s="23">
        <v>64455.8</v>
      </c>
      <c r="J61" s="27">
        <f t="shared" si="1"/>
        <v>-157715.14</v>
      </c>
      <c r="K61" s="7">
        <v>41548</v>
      </c>
    </row>
    <row r="62" spans="1:11" ht="14.25" customHeight="1">
      <c r="A62" s="6">
        <v>53</v>
      </c>
      <c r="B62" s="13">
        <v>2</v>
      </c>
      <c r="C62" s="1" t="s">
        <v>22</v>
      </c>
      <c r="D62" s="57">
        <v>43</v>
      </c>
      <c r="E62" s="68" t="s">
        <v>103</v>
      </c>
      <c r="F62" s="46">
        <v>2015</v>
      </c>
      <c r="G62" s="65">
        <v>-152105.59</v>
      </c>
      <c r="H62" s="23">
        <v>32711</v>
      </c>
      <c r="I62" s="23">
        <v>43460</v>
      </c>
      <c r="J62" s="27">
        <f t="shared" si="1"/>
        <v>-162854.59</v>
      </c>
      <c r="K62" s="7">
        <v>41426</v>
      </c>
    </row>
    <row r="63" spans="1:11" ht="14.25" customHeight="1">
      <c r="A63" s="6">
        <v>54</v>
      </c>
      <c r="B63" s="13">
        <v>2</v>
      </c>
      <c r="C63" s="1" t="s">
        <v>22</v>
      </c>
      <c r="D63" s="57">
        <v>49</v>
      </c>
      <c r="E63" s="67" t="s">
        <v>101</v>
      </c>
      <c r="F63" s="25">
        <v>2017</v>
      </c>
      <c r="G63" s="65">
        <v>32989.31</v>
      </c>
      <c r="H63" s="23">
        <v>186863</v>
      </c>
      <c r="I63" s="23">
        <v>95819</v>
      </c>
      <c r="J63" s="27">
        <f t="shared" si="1"/>
        <v>124033.31</v>
      </c>
      <c r="K63" s="7">
        <v>41426</v>
      </c>
    </row>
    <row r="64" spans="1:11" s="16" customFormat="1" ht="14.25" customHeight="1">
      <c r="A64" s="6">
        <v>55</v>
      </c>
      <c r="B64" s="18">
        <v>1</v>
      </c>
      <c r="C64" s="19" t="s">
        <v>22</v>
      </c>
      <c r="D64" s="59">
        <v>9</v>
      </c>
      <c r="E64" s="68" t="s">
        <v>104</v>
      </c>
      <c r="F64" s="46">
        <v>2016</v>
      </c>
      <c r="G64" s="72">
        <v>98938.79</v>
      </c>
      <c r="H64" s="22">
        <v>149980</v>
      </c>
      <c r="I64" s="22">
        <v>42414.6</v>
      </c>
      <c r="J64" s="27">
        <f t="shared" si="1"/>
        <v>206504.18999999997</v>
      </c>
      <c r="K64" s="26">
        <v>41426</v>
      </c>
    </row>
    <row r="65" spans="1:11" ht="14.25" customHeight="1">
      <c r="A65" s="6">
        <v>56</v>
      </c>
      <c r="B65" s="13">
        <v>2</v>
      </c>
      <c r="C65" s="1" t="s">
        <v>22</v>
      </c>
      <c r="D65" s="57">
        <v>51</v>
      </c>
      <c r="E65" s="68" t="s">
        <v>104</v>
      </c>
      <c r="F65" s="46">
        <v>2016</v>
      </c>
      <c r="G65" s="65">
        <v>-135456.6</v>
      </c>
      <c r="H65" s="23">
        <v>196459</v>
      </c>
      <c r="I65" s="23">
        <v>109607.4</v>
      </c>
      <c r="J65" s="27">
        <f t="shared" si="1"/>
        <v>-48605</v>
      </c>
      <c r="K65" s="7">
        <v>41426</v>
      </c>
    </row>
    <row r="66" spans="1:11" ht="14.25" customHeight="1">
      <c r="A66" s="6">
        <v>57</v>
      </c>
      <c r="B66" s="13">
        <v>2</v>
      </c>
      <c r="C66" s="1" t="s">
        <v>22</v>
      </c>
      <c r="D66" s="57">
        <v>31</v>
      </c>
      <c r="E66" s="68" t="s">
        <v>101</v>
      </c>
      <c r="F66" s="46">
        <v>2014</v>
      </c>
      <c r="G66" s="65">
        <v>-183857.23</v>
      </c>
      <c r="H66" s="23">
        <v>27189</v>
      </c>
      <c r="I66" s="23">
        <v>6390</v>
      </c>
      <c r="J66" s="27">
        <f t="shared" si="1"/>
        <v>-163058.23</v>
      </c>
      <c r="K66" s="7">
        <v>41456</v>
      </c>
    </row>
    <row r="67" spans="1:11" ht="14.25" customHeight="1">
      <c r="A67" s="6">
        <v>58</v>
      </c>
      <c r="B67" s="13">
        <v>2</v>
      </c>
      <c r="C67" s="1" t="s">
        <v>81</v>
      </c>
      <c r="D67" s="57">
        <v>17</v>
      </c>
      <c r="E67" s="68" t="s">
        <v>99</v>
      </c>
      <c r="F67" s="46">
        <v>2016</v>
      </c>
      <c r="G67" s="65">
        <v>361.16</v>
      </c>
      <c r="H67" s="23">
        <v>29261</v>
      </c>
      <c r="I67" s="23">
        <v>157711</v>
      </c>
      <c r="J67" s="27">
        <f t="shared" si="1"/>
        <v>-128088.84</v>
      </c>
      <c r="K67" s="7">
        <v>41548</v>
      </c>
    </row>
    <row r="68" spans="1:11" ht="14.25" customHeight="1">
      <c r="A68" s="6">
        <v>59</v>
      </c>
      <c r="B68" s="13">
        <v>2</v>
      </c>
      <c r="C68" s="1" t="s">
        <v>81</v>
      </c>
      <c r="D68" s="57">
        <v>23</v>
      </c>
      <c r="E68" s="68" t="s">
        <v>99</v>
      </c>
      <c r="F68" s="46">
        <v>2016</v>
      </c>
      <c r="G68" s="65">
        <v>-57989.75</v>
      </c>
      <c r="H68" s="23">
        <v>38800</v>
      </c>
      <c r="I68" s="23">
        <v>44306</v>
      </c>
      <c r="J68" s="27">
        <f t="shared" si="1"/>
        <v>-63495.75</v>
      </c>
      <c r="K68" s="7">
        <v>41548</v>
      </c>
    </row>
    <row r="69" spans="1:11" ht="14.25" customHeight="1">
      <c r="A69" s="6">
        <v>60</v>
      </c>
      <c r="B69" s="13">
        <v>2</v>
      </c>
      <c r="C69" s="1" t="s">
        <v>81</v>
      </c>
      <c r="D69" s="57">
        <v>39</v>
      </c>
      <c r="E69" s="68" t="s">
        <v>99</v>
      </c>
      <c r="F69" s="46">
        <v>2016</v>
      </c>
      <c r="G69" s="65">
        <v>-84721.94</v>
      </c>
      <c r="H69" s="23">
        <v>40671</v>
      </c>
      <c r="I69" s="23">
        <v>59142</v>
      </c>
      <c r="J69" s="27">
        <f t="shared" si="1"/>
        <v>-103192.94</v>
      </c>
      <c r="K69" s="7">
        <v>41548</v>
      </c>
    </row>
    <row r="70" spans="1:11" ht="14.25" customHeight="1">
      <c r="A70" s="6">
        <v>61</v>
      </c>
      <c r="B70" s="13">
        <v>2</v>
      </c>
      <c r="C70" s="1" t="s">
        <v>81</v>
      </c>
      <c r="D70" s="57">
        <v>63</v>
      </c>
      <c r="E70" s="68" t="s">
        <v>99</v>
      </c>
      <c r="F70" s="46">
        <v>2016</v>
      </c>
      <c r="G70" s="65">
        <v>-45048.42</v>
      </c>
      <c r="H70" s="23">
        <v>12385</v>
      </c>
      <c r="I70" s="23">
        <v>33420</v>
      </c>
      <c r="J70" s="27">
        <f t="shared" si="1"/>
        <v>-66083.42</v>
      </c>
      <c r="K70" s="7">
        <v>41548</v>
      </c>
    </row>
    <row r="71" spans="1:11" ht="14.25" customHeight="1">
      <c r="A71" s="6">
        <v>62</v>
      </c>
      <c r="B71" s="13">
        <v>2</v>
      </c>
      <c r="C71" s="1" t="s">
        <v>81</v>
      </c>
      <c r="D71" s="57" t="s">
        <v>20</v>
      </c>
      <c r="E71" s="68" t="s">
        <v>99</v>
      </c>
      <c r="F71" s="46">
        <v>2016</v>
      </c>
      <c r="G71" s="65">
        <v>-143148.27</v>
      </c>
      <c r="H71" s="23">
        <v>23936</v>
      </c>
      <c r="I71" s="23">
        <v>146868</v>
      </c>
      <c r="J71" s="27">
        <f t="shared" si="1"/>
        <v>-266080.27</v>
      </c>
      <c r="K71" s="7">
        <v>41548</v>
      </c>
    </row>
    <row r="72" spans="1:11" ht="14.25" customHeight="1">
      <c r="A72" s="6">
        <v>63</v>
      </c>
      <c r="B72" s="13">
        <v>2</v>
      </c>
      <c r="C72" s="1" t="s">
        <v>81</v>
      </c>
      <c r="D72" s="57" t="s">
        <v>21</v>
      </c>
      <c r="E72" s="68" t="s">
        <v>99</v>
      </c>
      <c r="F72" s="46">
        <v>2016</v>
      </c>
      <c r="G72" s="65">
        <v>-326196.34</v>
      </c>
      <c r="H72" s="23">
        <v>28888</v>
      </c>
      <c r="I72" s="23">
        <v>47394.1</v>
      </c>
      <c r="J72" s="27">
        <f t="shared" si="1"/>
        <v>-344702.44</v>
      </c>
      <c r="K72" s="7">
        <v>41548</v>
      </c>
    </row>
    <row r="73" spans="1:11" ht="14.25" customHeight="1">
      <c r="A73" s="6">
        <v>64</v>
      </c>
      <c r="B73" s="13">
        <v>2</v>
      </c>
      <c r="C73" s="1" t="s">
        <v>23</v>
      </c>
      <c r="D73" s="57">
        <v>12</v>
      </c>
      <c r="E73" s="68" t="s">
        <v>97</v>
      </c>
      <c r="F73" s="46">
        <v>2016</v>
      </c>
      <c r="G73" s="65">
        <v>118038.31</v>
      </c>
      <c r="H73" s="23">
        <v>191635</v>
      </c>
      <c r="I73" s="23">
        <v>589736.01</v>
      </c>
      <c r="J73" s="27">
        <f t="shared" si="1"/>
        <v>-280062.7</v>
      </c>
      <c r="K73" s="7">
        <v>41444</v>
      </c>
    </row>
    <row r="74" spans="1:11" ht="14.25" customHeight="1">
      <c r="A74" s="6">
        <v>65</v>
      </c>
      <c r="B74" s="13">
        <v>2</v>
      </c>
      <c r="C74" s="1" t="s">
        <v>23</v>
      </c>
      <c r="D74" s="57">
        <v>14</v>
      </c>
      <c r="E74" s="67" t="s">
        <v>99</v>
      </c>
      <c r="F74" s="25">
        <v>2017</v>
      </c>
      <c r="G74" s="65">
        <v>101246.91</v>
      </c>
      <c r="H74" s="23">
        <v>184606</v>
      </c>
      <c r="I74" s="23">
        <v>258663.81</v>
      </c>
      <c r="J74" s="27">
        <f aca="true" t="shared" si="2" ref="J74:J80">G74+H74-I74</f>
        <v>27189.100000000035</v>
      </c>
      <c r="K74" s="7">
        <v>41456</v>
      </c>
    </row>
    <row r="75" spans="1:11" ht="14.25" customHeight="1">
      <c r="A75" s="6">
        <v>66</v>
      </c>
      <c r="B75" s="13">
        <v>2</v>
      </c>
      <c r="C75" s="1" t="s">
        <v>23</v>
      </c>
      <c r="D75" s="57">
        <v>16</v>
      </c>
      <c r="E75" s="68" t="s">
        <v>108</v>
      </c>
      <c r="F75" s="46">
        <v>2018</v>
      </c>
      <c r="G75" s="65">
        <v>136731.77</v>
      </c>
      <c r="H75" s="23">
        <v>254395</v>
      </c>
      <c r="I75" s="23">
        <v>427618.21</v>
      </c>
      <c r="J75" s="27">
        <f t="shared" si="2"/>
        <v>-36491.44</v>
      </c>
      <c r="K75" s="7">
        <v>41456</v>
      </c>
    </row>
    <row r="76" spans="1:11" s="16" customFormat="1" ht="14.25" customHeight="1">
      <c r="A76" s="6">
        <v>67</v>
      </c>
      <c r="B76" s="18">
        <v>1</v>
      </c>
      <c r="C76" s="19" t="s">
        <v>25</v>
      </c>
      <c r="D76" s="59" t="s">
        <v>24</v>
      </c>
      <c r="E76" s="68" t="s">
        <v>104</v>
      </c>
      <c r="F76" s="46">
        <v>2015</v>
      </c>
      <c r="G76" s="72">
        <v>120136.93</v>
      </c>
      <c r="H76" s="22">
        <v>113837</v>
      </c>
      <c r="I76" s="22">
        <v>116573.2</v>
      </c>
      <c r="J76" s="27">
        <f t="shared" si="2"/>
        <v>117400.73</v>
      </c>
      <c r="K76" s="26">
        <v>39203</v>
      </c>
    </row>
    <row r="77" spans="1:11" s="16" customFormat="1" ht="14.25" customHeight="1">
      <c r="A77" s="6">
        <v>68</v>
      </c>
      <c r="B77" s="18">
        <v>1</v>
      </c>
      <c r="C77" s="19" t="s">
        <v>25</v>
      </c>
      <c r="D77" s="59">
        <v>11</v>
      </c>
      <c r="E77" s="68" t="s">
        <v>104</v>
      </c>
      <c r="F77" s="46">
        <v>2016</v>
      </c>
      <c r="G77" s="72">
        <v>156580.94</v>
      </c>
      <c r="H77" s="22">
        <v>103699</v>
      </c>
      <c r="I77" s="22">
        <v>383293.35</v>
      </c>
      <c r="J77" s="27">
        <f t="shared" si="2"/>
        <v>-123013.40999999997</v>
      </c>
      <c r="K77" s="26">
        <v>41426</v>
      </c>
    </row>
    <row r="78" spans="1:11" s="16" customFormat="1" ht="14.25" customHeight="1">
      <c r="A78" s="6">
        <v>69</v>
      </c>
      <c r="B78" s="18">
        <v>1</v>
      </c>
      <c r="C78" s="19" t="s">
        <v>25</v>
      </c>
      <c r="D78" s="59">
        <v>15</v>
      </c>
      <c r="E78" s="68" t="s">
        <v>107</v>
      </c>
      <c r="F78" s="46">
        <v>2016</v>
      </c>
      <c r="G78" s="72">
        <v>20599.39</v>
      </c>
      <c r="H78" s="22">
        <v>142656</v>
      </c>
      <c r="I78" s="22">
        <v>113451.9</v>
      </c>
      <c r="J78" s="27">
        <f t="shared" si="2"/>
        <v>49803.49000000002</v>
      </c>
      <c r="K78" s="26">
        <v>41426</v>
      </c>
    </row>
    <row r="79" spans="1:11" s="16" customFormat="1" ht="14.25" customHeight="1">
      <c r="A79" s="6">
        <v>70</v>
      </c>
      <c r="B79" s="18">
        <v>1</v>
      </c>
      <c r="C79" s="19" t="s">
        <v>25</v>
      </c>
      <c r="D79" s="59">
        <v>2</v>
      </c>
      <c r="E79" s="68" t="s">
        <v>103</v>
      </c>
      <c r="F79" s="46">
        <v>2016</v>
      </c>
      <c r="G79" s="72">
        <v>166937.79</v>
      </c>
      <c r="H79" s="22">
        <v>230667</v>
      </c>
      <c r="I79" s="22">
        <v>585809.51</v>
      </c>
      <c r="J79" s="27">
        <f t="shared" si="2"/>
        <v>-188204.71999999997</v>
      </c>
      <c r="K79" s="26">
        <v>41426</v>
      </c>
    </row>
    <row r="80" spans="1:11" s="16" customFormat="1" ht="14.25" customHeight="1">
      <c r="A80" s="6">
        <v>71</v>
      </c>
      <c r="B80" s="18">
        <v>1</v>
      </c>
      <c r="C80" s="19" t="s">
        <v>25</v>
      </c>
      <c r="D80" s="59">
        <v>20</v>
      </c>
      <c r="E80" s="68" t="s">
        <v>104</v>
      </c>
      <c r="F80" s="46">
        <v>2015</v>
      </c>
      <c r="G80" s="72">
        <v>-117719.4</v>
      </c>
      <c r="H80" s="22">
        <v>108447</v>
      </c>
      <c r="I80" s="22">
        <v>100376.6</v>
      </c>
      <c r="J80" s="27">
        <f t="shared" si="2"/>
        <v>-109649</v>
      </c>
      <c r="K80" s="26">
        <v>41426</v>
      </c>
    </row>
    <row r="81" spans="1:11" s="16" customFormat="1" ht="14.25" customHeight="1">
      <c r="A81" s="6">
        <v>72</v>
      </c>
      <c r="B81" s="18">
        <v>1</v>
      </c>
      <c r="C81" s="19" t="s">
        <v>25</v>
      </c>
      <c r="D81" s="59">
        <v>21</v>
      </c>
      <c r="E81" s="67" t="s">
        <v>101</v>
      </c>
      <c r="F81" s="45">
        <v>2018</v>
      </c>
      <c r="G81" s="72">
        <v>-84684.74</v>
      </c>
      <c r="H81" s="22">
        <v>307445</v>
      </c>
      <c r="I81" s="22">
        <f>211416.4+131545.7</f>
        <v>342962.1</v>
      </c>
      <c r="J81" s="27">
        <v>-120202</v>
      </c>
      <c r="K81" s="26">
        <v>41426</v>
      </c>
    </row>
    <row r="82" spans="1:11" s="40" customFormat="1" ht="14.25" customHeight="1">
      <c r="A82" s="6">
        <v>73</v>
      </c>
      <c r="B82" s="37">
        <v>1</v>
      </c>
      <c r="C82" s="38" t="s">
        <v>25</v>
      </c>
      <c r="D82" s="58">
        <v>4</v>
      </c>
      <c r="E82" s="68" t="s">
        <v>109</v>
      </c>
      <c r="F82" s="46">
        <v>2015</v>
      </c>
      <c r="G82" s="72">
        <v>-25905.5</v>
      </c>
      <c r="H82" s="22">
        <v>138335</v>
      </c>
      <c r="I82" s="27">
        <v>180662.64</v>
      </c>
      <c r="J82" s="27">
        <f aca="true" t="shared" si="3" ref="J82:J113">G82+H82-I82</f>
        <v>-68233.14000000001</v>
      </c>
      <c r="K82" s="39">
        <v>41456</v>
      </c>
    </row>
    <row r="83" spans="1:11" s="16" customFormat="1" ht="14.25" customHeight="1">
      <c r="A83" s="6">
        <v>74</v>
      </c>
      <c r="B83" s="18">
        <v>1</v>
      </c>
      <c r="C83" s="19" t="s">
        <v>25</v>
      </c>
      <c r="D83" s="59">
        <v>5</v>
      </c>
      <c r="E83" s="68" t="s">
        <v>107</v>
      </c>
      <c r="F83" s="46">
        <v>2015</v>
      </c>
      <c r="G83" s="72">
        <v>-8112.11</v>
      </c>
      <c r="H83" s="22">
        <v>45062</v>
      </c>
      <c r="I83" s="22">
        <v>6789.7</v>
      </c>
      <c r="J83" s="27">
        <f t="shared" si="3"/>
        <v>30160.19</v>
      </c>
      <c r="K83" s="26">
        <v>41456</v>
      </c>
    </row>
    <row r="84" spans="1:11" s="20" customFormat="1" ht="12.75" customHeight="1">
      <c r="A84" s="6">
        <v>75</v>
      </c>
      <c r="B84" s="18">
        <v>1</v>
      </c>
      <c r="C84" s="19" t="s">
        <v>25</v>
      </c>
      <c r="D84" s="59">
        <v>9</v>
      </c>
      <c r="E84" s="69" t="s">
        <v>101</v>
      </c>
      <c r="F84" s="45">
        <v>2018</v>
      </c>
      <c r="G84" s="72">
        <v>-452955.32</v>
      </c>
      <c r="H84" s="22">
        <v>102909</v>
      </c>
      <c r="I84" s="22">
        <v>99486.3</v>
      </c>
      <c r="J84" s="27">
        <f t="shared" si="3"/>
        <v>-449532.62</v>
      </c>
      <c r="K84" s="26">
        <v>41426</v>
      </c>
    </row>
    <row r="85" spans="1:11" s="20" customFormat="1" ht="12.75" customHeight="1">
      <c r="A85" s="6">
        <v>76</v>
      </c>
      <c r="B85" s="18">
        <v>1</v>
      </c>
      <c r="C85" s="19" t="s">
        <v>25</v>
      </c>
      <c r="D85" s="59">
        <v>19</v>
      </c>
      <c r="E85" s="68" t="s">
        <v>100</v>
      </c>
      <c r="F85" s="45">
        <v>2018</v>
      </c>
      <c r="G85" s="72">
        <v>-242505.76</v>
      </c>
      <c r="H85" s="22">
        <v>291366</v>
      </c>
      <c r="I85" s="22">
        <f>154210.2+1400+400</f>
        <v>156010.2</v>
      </c>
      <c r="J85" s="27">
        <f t="shared" si="3"/>
        <v>-107149.96000000002</v>
      </c>
      <c r="K85" s="26">
        <v>41518</v>
      </c>
    </row>
    <row r="86" spans="1:11" s="20" customFormat="1" ht="12.75" customHeight="1">
      <c r="A86" s="6">
        <v>77</v>
      </c>
      <c r="B86" s="18">
        <v>1</v>
      </c>
      <c r="C86" s="19" t="s">
        <v>25</v>
      </c>
      <c r="D86" s="59">
        <v>3</v>
      </c>
      <c r="E86" s="67" t="s">
        <v>100</v>
      </c>
      <c r="F86" s="45">
        <v>2017</v>
      </c>
      <c r="G86" s="72">
        <v>-19042.76</v>
      </c>
      <c r="H86" s="22">
        <v>32826</v>
      </c>
      <c r="I86" s="22">
        <v>23532.3</v>
      </c>
      <c r="J86" s="27">
        <f t="shared" si="3"/>
        <v>-9749.059999999998</v>
      </c>
      <c r="K86" s="26">
        <v>41456</v>
      </c>
    </row>
    <row r="87" spans="1:11" s="20" customFormat="1" ht="12.75" customHeight="1">
      <c r="A87" s="6">
        <v>78</v>
      </c>
      <c r="B87" s="18">
        <v>1</v>
      </c>
      <c r="C87" s="19" t="s">
        <v>25</v>
      </c>
      <c r="D87" s="59">
        <v>7</v>
      </c>
      <c r="E87" s="68" t="s">
        <v>107</v>
      </c>
      <c r="F87" s="46">
        <v>2015</v>
      </c>
      <c r="G87" s="72">
        <v>-37851.44</v>
      </c>
      <c r="H87" s="22">
        <v>30723</v>
      </c>
      <c r="I87" s="22">
        <v>2806.7</v>
      </c>
      <c r="J87" s="27">
        <f t="shared" si="3"/>
        <v>-9935.140000000003</v>
      </c>
      <c r="K87" s="26">
        <v>41456</v>
      </c>
    </row>
    <row r="88" spans="1:11" s="9" customFormat="1" ht="12.75" customHeight="1">
      <c r="A88" s="6">
        <v>79</v>
      </c>
      <c r="B88" s="13">
        <v>2</v>
      </c>
      <c r="C88" s="1" t="s">
        <v>26</v>
      </c>
      <c r="D88" s="57">
        <v>38</v>
      </c>
      <c r="E88" s="67" t="s">
        <v>104</v>
      </c>
      <c r="F88" s="25">
        <v>2018</v>
      </c>
      <c r="G88" s="65">
        <v>-139453.75</v>
      </c>
      <c r="H88" s="23">
        <v>94685</v>
      </c>
      <c r="I88" s="23">
        <v>39042</v>
      </c>
      <c r="J88" s="27">
        <f t="shared" si="3"/>
        <v>-83810.75</v>
      </c>
      <c r="K88" s="7">
        <v>39203</v>
      </c>
    </row>
    <row r="89" spans="1:11" s="9" customFormat="1" ht="12.75" customHeight="1">
      <c r="A89" s="6">
        <v>80</v>
      </c>
      <c r="B89" s="13">
        <v>2</v>
      </c>
      <c r="C89" s="1" t="s">
        <v>26</v>
      </c>
      <c r="D89" s="57">
        <v>42</v>
      </c>
      <c r="E89" s="68" t="s">
        <v>101</v>
      </c>
      <c r="F89" s="46">
        <v>2015</v>
      </c>
      <c r="G89" s="65">
        <v>-13941.97</v>
      </c>
      <c r="H89" s="23">
        <v>260934</v>
      </c>
      <c r="I89" s="23">
        <v>164793.9</v>
      </c>
      <c r="J89" s="27">
        <f t="shared" si="3"/>
        <v>82198.13</v>
      </c>
      <c r="K89" s="7">
        <v>40513</v>
      </c>
    </row>
    <row r="90" spans="1:11" s="9" customFormat="1" ht="12.75" customHeight="1">
      <c r="A90" s="6">
        <v>81</v>
      </c>
      <c r="B90" s="13">
        <v>2</v>
      </c>
      <c r="C90" s="1" t="s">
        <v>26</v>
      </c>
      <c r="D90" s="57">
        <v>30</v>
      </c>
      <c r="E90" s="67" t="s">
        <v>103</v>
      </c>
      <c r="F90" s="25">
        <v>2018</v>
      </c>
      <c r="G90" s="65">
        <v>-158460.79</v>
      </c>
      <c r="H90" s="23">
        <v>43717</v>
      </c>
      <c r="I90" s="23">
        <v>8076</v>
      </c>
      <c r="J90" s="27">
        <f t="shared" si="3"/>
        <v>-122819.79000000001</v>
      </c>
      <c r="K90" s="7">
        <v>41456</v>
      </c>
    </row>
    <row r="91" spans="1:11" s="20" customFormat="1" ht="12.75" customHeight="1">
      <c r="A91" s="6">
        <v>82</v>
      </c>
      <c r="B91" s="18">
        <v>1</v>
      </c>
      <c r="C91" s="19" t="s">
        <v>26</v>
      </c>
      <c r="D91" s="59">
        <v>5</v>
      </c>
      <c r="E91" s="68" t="s">
        <v>99</v>
      </c>
      <c r="F91" s="46">
        <v>2016</v>
      </c>
      <c r="G91" s="72">
        <v>412234.56</v>
      </c>
      <c r="H91" s="22">
        <v>198500</v>
      </c>
      <c r="I91" s="22">
        <v>88596.4</v>
      </c>
      <c r="J91" s="27">
        <f t="shared" si="3"/>
        <v>522138.16000000003</v>
      </c>
      <c r="K91" s="26">
        <v>41456</v>
      </c>
    </row>
    <row r="92" spans="1:11" s="9" customFormat="1" ht="12.75" customHeight="1">
      <c r="A92" s="6">
        <v>83</v>
      </c>
      <c r="B92" s="13">
        <v>2</v>
      </c>
      <c r="C92" s="1" t="s">
        <v>26</v>
      </c>
      <c r="D92" s="57">
        <v>44</v>
      </c>
      <c r="E92" s="68" t="s">
        <v>104</v>
      </c>
      <c r="F92" s="46">
        <v>2016</v>
      </c>
      <c r="G92" s="65">
        <v>91086.59</v>
      </c>
      <c r="H92" s="23">
        <v>178661</v>
      </c>
      <c r="I92" s="23">
        <v>98720.86</v>
      </c>
      <c r="J92" s="27">
        <f t="shared" si="3"/>
        <v>171026.72999999998</v>
      </c>
      <c r="K92" s="7">
        <v>40483</v>
      </c>
    </row>
    <row r="93" spans="1:11" s="20" customFormat="1" ht="12.75" customHeight="1">
      <c r="A93" s="6">
        <v>84</v>
      </c>
      <c r="B93" s="18">
        <v>1</v>
      </c>
      <c r="C93" s="19" t="s">
        <v>27</v>
      </c>
      <c r="D93" s="59">
        <v>7</v>
      </c>
      <c r="E93" s="68" t="s">
        <v>101</v>
      </c>
      <c r="F93" s="46">
        <v>2016</v>
      </c>
      <c r="G93" s="72">
        <v>324860.64</v>
      </c>
      <c r="H93" s="22">
        <v>217491</v>
      </c>
      <c r="I93" s="22">
        <v>122770.1</v>
      </c>
      <c r="J93" s="27">
        <f t="shared" si="3"/>
        <v>419581.54000000004</v>
      </c>
      <c r="K93" s="26">
        <v>40313</v>
      </c>
    </row>
    <row r="94" spans="1:11" s="20" customFormat="1" ht="12.75" customHeight="1">
      <c r="A94" s="6">
        <v>85</v>
      </c>
      <c r="B94" s="18">
        <v>1</v>
      </c>
      <c r="C94" s="19" t="s">
        <v>28</v>
      </c>
      <c r="D94" s="59">
        <v>1</v>
      </c>
      <c r="E94" s="68" t="s">
        <v>108</v>
      </c>
      <c r="F94" s="46">
        <v>2015</v>
      </c>
      <c r="G94" s="72">
        <v>-55857.36</v>
      </c>
      <c r="H94" s="22">
        <v>103927</v>
      </c>
      <c r="I94" s="22">
        <v>137359.86</v>
      </c>
      <c r="J94" s="27">
        <f t="shared" si="3"/>
        <v>-89290.21999999999</v>
      </c>
      <c r="K94" s="26">
        <v>40299</v>
      </c>
    </row>
    <row r="95" spans="1:11" s="20" customFormat="1" ht="12.75" customHeight="1">
      <c r="A95" s="6">
        <v>86</v>
      </c>
      <c r="B95" s="18">
        <v>1</v>
      </c>
      <c r="C95" s="19" t="s">
        <v>32</v>
      </c>
      <c r="D95" s="59" t="s">
        <v>29</v>
      </c>
      <c r="E95" s="68" t="s">
        <v>108</v>
      </c>
      <c r="F95" s="46">
        <v>2016</v>
      </c>
      <c r="G95" s="72">
        <v>-510537.29</v>
      </c>
      <c r="H95" s="22">
        <v>137692</v>
      </c>
      <c r="I95" s="22">
        <v>151015.16</v>
      </c>
      <c r="J95" s="27">
        <f t="shared" si="3"/>
        <v>-523860.44999999995</v>
      </c>
      <c r="K95" s="26">
        <v>40483</v>
      </c>
    </row>
    <row r="96" spans="1:11" s="20" customFormat="1" ht="12.75" customHeight="1">
      <c r="A96" s="6">
        <v>87</v>
      </c>
      <c r="B96" s="18">
        <v>1</v>
      </c>
      <c r="C96" s="19" t="s">
        <v>32</v>
      </c>
      <c r="D96" s="59">
        <v>16</v>
      </c>
      <c r="E96" s="67" t="s">
        <v>107</v>
      </c>
      <c r="F96" s="45">
        <v>2017</v>
      </c>
      <c r="G96" s="72">
        <v>-517468.13</v>
      </c>
      <c r="H96" s="22">
        <v>152149</v>
      </c>
      <c r="I96" s="22">
        <v>303514</v>
      </c>
      <c r="J96" s="27">
        <f t="shared" si="3"/>
        <v>-668833.13</v>
      </c>
      <c r="K96" s="26">
        <v>42856</v>
      </c>
    </row>
    <row r="97" spans="1:11" s="20" customFormat="1" ht="12.75" customHeight="1">
      <c r="A97" s="6">
        <v>88</v>
      </c>
      <c r="B97" s="18">
        <v>1</v>
      </c>
      <c r="C97" s="19" t="s">
        <v>32</v>
      </c>
      <c r="D97" s="61" t="s">
        <v>30</v>
      </c>
      <c r="E97" s="68" t="s">
        <v>106</v>
      </c>
      <c r="F97" s="50" t="s">
        <v>98</v>
      </c>
      <c r="G97" s="72">
        <v>351367.28</v>
      </c>
      <c r="H97" s="22">
        <v>177322</v>
      </c>
      <c r="I97" s="22">
        <v>471832.36</v>
      </c>
      <c r="J97" s="27">
        <f t="shared" si="3"/>
        <v>56856.92000000004</v>
      </c>
      <c r="K97" s="26">
        <v>39661</v>
      </c>
    </row>
    <row r="98" spans="1:11" s="20" customFormat="1" ht="12.75" customHeight="1">
      <c r="A98" s="6">
        <v>89</v>
      </c>
      <c r="B98" s="18">
        <v>1</v>
      </c>
      <c r="C98" s="19" t="s">
        <v>32</v>
      </c>
      <c r="D98" s="59">
        <v>18</v>
      </c>
      <c r="E98" s="68" t="s">
        <v>103</v>
      </c>
      <c r="F98" s="46">
        <v>2016</v>
      </c>
      <c r="G98" s="72">
        <v>-222405.41</v>
      </c>
      <c r="H98" s="22">
        <v>188132</v>
      </c>
      <c r="I98" s="22">
        <v>29813</v>
      </c>
      <c r="J98" s="27">
        <f t="shared" si="3"/>
        <v>-64086.41</v>
      </c>
      <c r="K98" s="26">
        <v>40179</v>
      </c>
    </row>
    <row r="99" spans="1:11" s="20" customFormat="1" ht="12.75" customHeight="1">
      <c r="A99" s="6">
        <v>90</v>
      </c>
      <c r="B99" s="18">
        <v>1</v>
      </c>
      <c r="C99" s="19" t="s">
        <v>32</v>
      </c>
      <c r="D99" s="61" t="s">
        <v>31</v>
      </c>
      <c r="E99" s="68" t="s">
        <v>103</v>
      </c>
      <c r="F99" s="50" t="s">
        <v>98</v>
      </c>
      <c r="G99" s="72">
        <v>-46504.67</v>
      </c>
      <c r="H99" s="22">
        <v>181882</v>
      </c>
      <c r="I99" s="22">
        <v>226446</v>
      </c>
      <c r="J99" s="27">
        <f t="shared" si="3"/>
        <v>-91068.66999999998</v>
      </c>
      <c r="K99" s="26">
        <v>40423</v>
      </c>
    </row>
    <row r="100" spans="1:11" s="41" customFormat="1" ht="12.75" customHeight="1">
      <c r="A100" s="6">
        <v>91</v>
      </c>
      <c r="B100" s="37">
        <v>1</v>
      </c>
      <c r="C100" s="38" t="s">
        <v>32</v>
      </c>
      <c r="D100" s="58">
        <v>11</v>
      </c>
      <c r="E100" s="68" t="s">
        <v>102</v>
      </c>
      <c r="F100" s="46">
        <v>2016</v>
      </c>
      <c r="G100" s="72">
        <v>-259626.76</v>
      </c>
      <c r="H100" s="22">
        <v>215895</v>
      </c>
      <c r="I100" s="27">
        <v>134263.04</v>
      </c>
      <c r="J100" s="27">
        <f t="shared" si="3"/>
        <v>-177994.80000000002</v>
      </c>
      <c r="K100" s="39">
        <v>41456</v>
      </c>
    </row>
    <row r="101" spans="1:11" s="20" customFormat="1" ht="12.75" customHeight="1">
      <c r="A101" s="6">
        <v>92</v>
      </c>
      <c r="B101" s="18">
        <v>1</v>
      </c>
      <c r="C101" s="19" t="s">
        <v>32</v>
      </c>
      <c r="D101" s="59">
        <v>13</v>
      </c>
      <c r="E101" s="69" t="s">
        <v>97</v>
      </c>
      <c r="F101" s="45">
        <v>2018</v>
      </c>
      <c r="G101" s="72">
        <v>-153730.04</v>
      </c>
      <c r="H101" s="22">
        <v>212344</v>
      </c>
      <c r="I101" s="22">
        <v>133185</v>
      </c>
      <c r="J101" s="27">
        <f t="shared" si="3"/>
        <v>-74571.04000000001</v>
      </c>
      <c r="K101" s="26">
        <v>41426</v>
      </c>
    </row>
    <row r="102" spans="1:11" s="20" customFormat="1" ht="12.75" customHeight="1">
      <c r="A102" s="6">
        <v>93</v>
      </c>
      <c r="B102" s="18">
        <v>1</v>
      </c>
      <c r="C102" s="19" t="s">
        <v>32</v>
      </c>
      <c r="D102" s="59">
        <v>15</v>
      </c>
      <c r="E102" s="68" t="s">
        <v>99</v>
      </c>
      <c r="F102" s="46">
        <v>2018</v>
      </c>
      <c r="G102" s="72">
        <v>41952.71</v>
      </c>
      <c r="H102" s="22">
        <v>197184</v>
      </c>
      <c r="I102" s="22">
        <f>342129.78+13200</f>
        <v>355329.78</v>
      </c>
      <c r="J102" s="27">
        <f t="shared" si="3"/>
        <v>-116193.07000000004</v>
      </c>
      <c r="K102" s="26">
        <v>41426</v>
      </c>
    </row>
    <row r="103" spans="1:11" s="20" customFormat="1" ht="12.75" customHeight="1">
      <c r="A103" s="6">
        <v>94</v>
      </c>
      <c r="B103" s="18">
        <v>1</v>
      </c>
      <c r="C103" s="19" t="s">
        <v>32</v>
      </c>
      <c r="D103" s="59">
        <v>24</v>
      </c>
      <c r="E103" s="68" t="s">
        <v>105</v>
      </c>
      <c r="F103" s="46">
        <v>2016</v>
      </c>
      <c r="G103" s="72">
        <v>117103.4</v>
      </c>
      <c r="H103" s="22">
        <v>276308</v>
      </c>
      <c r="I103" s="22">
        <v>753662.18</v>
      </c>
      <c r="J103" s="27">
        <f t="shared" si="3"/>
        <v>-360250.78</v>
      </c>
      <c r="K103" s="26">
        <v>41456</v>
      </c>
    </row>
    <row r="104" spans="1:11" s="20" customFormat="1" ht="12.75" customHeight="1">
      <c r="A104" s="6">
        <v>95</v>
      </c>
      <c r="B104" s="18">
        <v>1</v>
      </c>
      <c r="C104" s="19" t="s">
        <v>32</v>
      </c>
      <c r="D104" s="59">
        <v>3</v>
      </c>
      <c r="E104" s="68" t="s">
        <v>104</v>
      </c>
      <c r="F104" s="46">
        <v>2015</v>
      </c>
      <c r="G104" s="72">
        <v>-169774.76</v>
      </c>
      <c r="H104" s="22">
        <v>64922</v>
      </c>
      <c r="I104" s="22">
        <v>25390.46</v>
      </c>
      <c r="J104" s="27">
        <f t="shared" si="3"/>
        <v>-130243.22</v>
      </c>
      <c r="K104" s="26">
        <v>41426</v>
      </c>
    </row>
    <row r="105" spans="1:11" s="20" customFormat="1" ht="12.75" customHeight="1">
      <c r="A105" s="6">
        <v>96</v>
      </c>
      <c r="B105" s="18">
        <v>1</v>
      </c>
      <c r="C105" s="19" t="s">
        <v>32</v>
      </c>
      <c r="D105" s="59">
        <v>5</v>
      </c>
      <c r="E105" s="68" t="s">
        <v>107</v>
      </c>
      <c r="F105" s="46">
        <v>2015</v>
      </c>
      <c r="G105" s="72">
        <v>-281023.35</v>
      </c>
      <c r="H105" s="22">
        <v>515937</v>
      </c>
      <c r="I105" s="22">
        <v>474082</v>
      </c>
      <c r="J105" s="27">
        <f t="shared" si="3"/>
        <v>-239168.34999999998</v>
      </c>
      <c r="K105" s="26">
        <v>41456</v>
      </c>
    </row>
    <row r="106" spans="1:11" s="20" customFormat="1" ht="12.75" customHeight="1">
      <c r="A106" s="6">
        <v>97</v>
      </c>
      <c r="B106" s="18">
        <v>1</v>
      </c>
      <c r="C106" s="19" t="s">
        <v>32</v>
      </c>
      <c r="D106" s="59">
        <v>7</v>
      </c>
      <c r="E106" s="68" t="s">
        <v>102</v>
      </c>
      <c r="F106" s="46">
        <v>2019</v>
      </c>
      <c r="G106" s="72">
        <v>-189826.58</v>
      </c>
      <c r="H106" s="22">
        <v>301648</v>
      </c>
      <c r="I106" s="22">
        <v>229180.3</v>
      </c>
      <c r="J106" s="27">
        <f t="shared" si="3"/>
        <v>-117358.87999999998</v>
      </c>
      <c r="K106" s="26">
        <v>41426</v>
      </c>
    </row>
    <row r="107" spans="1:11" s="20" customFormat="1" ht="12.75" customHeight="1">
      <c r="A107" s="6">
        <v>98</v>
      </c>
      <c r="B107" s="18">
        <v>1</v>
      </c>
      <c r="C107" s="19" t="s">
        <v>32</v>
      </c>
      <c r="D107" s="59">
        <v>9</v>
      </c>
      <c r="E107" s="68" t="s">
        <v>102</v>
      </c>
      <c r="F107" s="46">
        <v>2015</v>
      </c>
      <c r="G107" s="72">
        <v>252940.31</v>
      </c>
      <c r="H107" s="22">
        <v>372657</v>
      </c>
      <c r="I107" s="22">
        <v>611469.95</v>
      </c>
      <c r="J107" s="27">
        <f t="shared" si="3"/>
        <v>14127.360000000102</v>
      </c>
      <c r="K107" s="26">
        <v>41456</v>
      </c>
    </row>
    <row r="108" spans="1:11" s="20" customFormat="1" ht="13.5" customHeight="1">
      <c r="A108" s="6">
        <v>99</v>
      </c>
      <c r="B108" s="18">
        <v>1</v>
      </c>
      <c r="C108" s="19" t="s">
        <v>32</v>
      </c>
      <c r="D108" s="59">
        <v>12</v>
      </c>
      <c r="E108" s="68" t="s">
        <v>99</v>
      </c>
      <c r="F108" s="46">
        <v>2016</v>
      </c>
      <c r="G108" s="72">
        <v>48946.56</v>
      </c>
      <c r="H108" s="22">
        <v>96004</v>
      </c>
      <c r="I108" s="22">
        <v>50478</v>
      </c>
      <c r="J108" s="27">
        <f t="shared" si="3"/>
        <v>94472.56</v>
      </c>
      <c r="K108" s="26">
        <v>41548</v>
      </c>
    </row>
    <row r="109" spans="1:11" s="9" customFormat="1" ht="12.75" customHeight="1">
      <c r="A109" s="6">
        <v>100</v>
      </c>
      <c r="B109" s="13">
        <v>3</v>
      </c>
      <c r="C109" s="1" t="s">
        <v>38</v>
      </c>
      <c r="D109" s="57">
        <v>10</v>
      </c>
      <c r="E109" s="68" t="s">
        <v>107</v>
      </c>
      <c r="F109" s="46">
        <v>2016</v>
      </c>
      <c r="G109" s="65">
        <v>15649.83</v>
      </c>
      <c r="H109" s="23">
        <v>204965</v>
      </c>
      <c r="I109" s="23">
        <v>371535.95</v>
      </c>
      <c r="J109" s="27">
        <f t="shared" si="3"/>
        <v>-150921.12000000002</v>
      </c>
      <c r="K109" s="7">
        <v>41426</v>
      </c>
    </row>
    <row r="110" spans="1:11" s="9" customFormat="1" ht="12.75" customHeight="1">
      <c r="A110" s="6">
        <v>101</v>
      </c>
      <c r="B110" s="13">
        <v>3</v>
      </c>
      <c r="C110" s="1" t="s">
        <v>38</v>
      </c>
      <c r="D110" s="57" t="s">
        <v>33</v>
      </c>
      <c r="E110" s="68" t="s">
        <v>104</v>
      </c>
      <c r="F110" s="46">
        <v>2016</v>
      </c>
      <c r="G110" s="65">
        <v>126446.73</v>
      </c>
      <c r="H110" s="23">
        <v>203253</v>
      </c>
      <c r="I110" s="23">
        <v>358557</v>
      </c>
      <c r="J110" s="27">
        <f t="shared" si="3"/>
        <v>-28857.27000000002</v>
      </c>
      <c r="K110" s="7">
        <v>41426</v>
      </c>
    </row>
    <row r="111" spans="1:11" s="9" customFormat="1" ht="12.75" customHeight="1">
      <c r="A111" s="6">
        <v>102</v>
      </c>
      <c r="B111" s="13">
        <v>3</v>
      </c>
      <c r="C111" s="1" t="s">
        <v>38</v>
      </c>
      <c r="D111" s="57">
        <v>16</v>
      </c>
      <c r="E111" s="68" t="s">
        <v>106</v>
      </c>
      <c r="F111" s="46">
        <v>2015</v>
      </c>
      <c r="G111" s="65">
        <v>95389.44</v>
      </c>
      <c r="H111" s="23">
        <v>236506</v>
      </c>
      <c r="I111" s="23">
        <v>220415.4</v>
      </c>
      <c r="J111" s="27">
        <f t="shared" si="3"/>
        <v>111480.04000000001</v>
      </c>
      <c r="K111" s="7">
        <v>41456</v>
      </c>
    </row>
    <row r="112" spans="1:11" s="9" customFormat="1" ht="12.75" customHeight="1">
      <c r="A112" s="6">
        <v>103</v>
      </c>
      <c r="B112" s="13">
        <v>3</v>
      </c>
      <c r="C112" s="1" t="s">
        <v>38</v>
      </c>
      <c r="D112" s="57">
        <v>18</v>
      </c>
      <c r="E112" s="68" t="s">
        <v>99</v>
      </c>
      <c r="F112" s="46">
        <v>2016</v>
      </c>
      <c r="G112" s="65">
        <v>-116326.85</v>
      </c>
      <c r="H112" s="23">
        <v>350865</v>
      </c>
      <c r="I112" s="23">
        <v>261567.01</v>
      </c>
      <c r="J112" s="27">
        <f t="shared" si="3"/>
        <v>-27028.860000000015</v>
      </c>
      <c r="K112" s="7">
        <v>41456</v>
      </c>
    </row>
    <row r="113" spans="1:11" ht="14.25" customHeight="1">
      <c r="A113" s="6">
        <v>104</v>
      </c>
      <c r="B113" s="13">
        <v>3</v>
      </c>
      <c r="C113" s="1" t="s">
        <v>38</v>
      </c>
      <c r="D113" s="57" t="s">
        <v>34</v>
      </c>
      <c r="E113" s="68" t="s">
        <v>107</v>
      </c>
      <c r="F113" s="46">
        <v>2016</v>
      </c>
      <c r="G113" s="65">
        <v>456755.19</v>
      </c>
      <c r="H113" s="23">
        <v>170525</v>
      </c>
      <c r="I113" s="23">
        <v>249998.2</v>
      </c>
      <c r="J113" s="27">
        <f t="shared" si="3"/>
        <v>377281.98999999993</v>
      </c>
      <c r="K113" s="7">
        <v>41456</v>
      </c>
    </row>
    <row r="114" spans="1:11" ht="14.25" customHeight="1">
      <c r="A114" s="6">
        <v>105</v>
      </c>
      <c r="B114" s="13">
        <v>3</v>
      </c>
      <c r="C114" s="1" t="s">
        <v>38</v>
      </c>
      <c r="D114" s="57" t="s">
        <v>35</v>
      </c>
      <c r="E114" s="67" t="s">
        <v>108</v>
      </c>
      <c r="F114" s="25">
        <v>2018</v>
      </c>
      <c r="G114" s="65">
        <v>-176434.25</v>
      </c>
      <c r="H114" s="23">
        <v>170957</v>
      </c>
      <c r="I114" s="23">
        <v>178987.82</v>
      </c>
      <c r="J114" s="27">
        <f aca="true" t="shared" si="4" ref="J114:J143">G114+H114-I114</f>
        <v>-184465.07</v>
      </c>
      <c r="K114" s="7">
        <v>41456</v>
      </c>
    </row>
    <row r="115" spans="1:11" ht="14.25" customHeight="1">
      <c r="A115" s="6">
        <v>106</v>
      </c>
      <c r="B115" s="13">
        <v>3</v>
      </c>
      <c r="C115" s="1" t="s">
        <v>38</v>
      </c>
      <c r="D115" s="57" t="s">
        <v>36</v>
      </c>
      <c r="E115" s="69" t="s">
        <v>108</v>
      </c>
      <c r="F115" s="45">
        <v>2018</v>
      </c>
      <c r="G115" s="65">
        <v>-652307.63</v>
      </c>
      <c r="H115" s="23">
        <v>242294</v>
      </c>
      <c r="I115" s="23">
        <v>246426.33</v>
      </c>
      <c r="J115" s="27">
        <f t="shared" si="4"/>
        <v>-656439.96</v>
      </c>
      <c r="K115" s="7">
        <v>41456</v>
      </c>
    </row>
    <row r="116" spans="1:11" ht="14.25" customHeight="1">
      <c r="A116" s="6">
        <v>107</v>
      </c>
      <c r="B116" s="13">
        <v>3</v>
      </c>
      <c r="C116" s="1" t="s">
        <v>38</v>
      </c>
      <c r="D116" s="57">
        <v>2</v>
      </c>
      <c r="E116" s="68" t="s">
        <v>107</v>
      </c>
      <c r="F116" s="46">
        <v>2016</v>
      </c>
      <c r="G116" s="65">
        <v>125277.58</v>
      </c>
      <c r="H116" s="23">
        <v>204027</v>
      </c>
      <c r="I116" s="23">
        <v>198767.22</v>
      </c>
      <c r="J116" s="27">
        <f t="shared" si="4"/>
        <v>130537.36000000002</v>
      </c>
      <c r="K116" s="7">
        <v>41456</v>
      </c>
    </row>
    <row r="117" spans="1:11" ht="14.25" customHeight="1">
      <c r="A117" s="6">
        <v>108</v>
      </c>
      <c r="B117" s="13">
        <v>3</v>
      </c>
      <c r="C117" s="1" t="s">
        <v>38</v>
      </c>
      <c r="D117" s="57">
        <v>8</v>
      </c>
      <c r="E117" s="68" t="s">
        <v>105</v>
      </c>
      <c r="F117" s="46">
        <v>2016</v>
      </c>
      <c r="G117" s="65">
        <v>-191856.71</v>
      </c>
      <c r="H117" s="23">
        <v>167282</v>
      </c>
      <c r="I117" s="23">
        <v>103056.86</v>
      </c>
      <c r="J117" s="27">
        <f t="shared" si="4"/>
        <v>-127631.56999999999</v>
      </c>
      <c r="K117" s="7">
        <v>41426</v>
      </c>
    </row>
    <row r="118" spans="1:11" ht="14.25" customHeight="1">
      <c r="A118" s="6">
        <v>109</v>
      </c>
      <c r="B118" s="13">
        <v>3</v>
      </c>
      <c r="C118" s="1" t="s">
        <v>38</v>
      </c>
      <c r="D118" s="57">
        <v>22</v>
      </c>
      <c r="E118" s="68" t="s">
        <v>105</v>
      </c>
      <c r="F118" s="46">
        <v>2016</v>
      </c>
      <c r="G118" s="65">
        <v>-1398087.46</v>
      </c>
      <c r="H118" s="23">
        <v>326608</v>
      </c>
      <c r="I118" s="23">
        <v>185513.29</v>
      </c>
      <c r="J118" s="27">
        <f t="shared" si="4"/>
        <v>-1256992.75</v>
      </c>
      <c r="K118" s="7">
        <v>41456</v>
      </c>
    </row>
    <row r="119" spans="1:11" ht="14.25" customHeight="1">
      <c r="A119" s="6">
        <v>110</v>
      </c>
      <c r="B119" s="13">
        <v>3</v>
      </c>
      <c r="C119" s="1" t="s">
        <v>38</v>
      </c>
      <c r="D119" s="57" t="s">
        <v>29</v>
      </c>
      <c r="E119" s="68" t="s">
        <v>105</v>
      </c>
      <c r="F119" s="46">
        <v>2016</v>
      </c>
      <c r="G119" s="65">
        <v>255713.7</v>
      </c>
      <c r="H119" s="23">
        <v>322353</v>
      </c>
      <c r="I119" s="23">
        <v>208125.9</v>
      </c>
      <c r="J119" s="27">
        <f t="shared" si="4"/>
        <v>369940.79999999993</v>
      </c>
      <c r="K119" s="7">
        <v>41456</v>
      </c>
    </row>
    <row r="120" spans="1:11" ht="14.25" customHeight="1">
      <c r="A120" s="6">
        <v>111</v>
      </c>
      <c r="B120" s="13">
        <v>3</v>
      </c>
      <c r="C120" s="1" t="s">
        <v>38</v>
      </c>
      <c r="D120" s="57" t="s">
        <v>37</v>
      </c>
      <c r="E120" s="67" t="s">
        <v>104</v>
      </c>
      <c r="F120" s="25">
        <v>2018</v>
      </c>
      <c r="G120" s="65">
        <v>141298.96</v>
      </c>
      <c r="H120" s="23">
        <v>228941</v>
      </c>
      <c r="I120" s="23">
        <v>99183.5</v>
      </c>
      <c r="J120" s="27">
        <f t="shared" si="4"/>
        <v>271056.45999999996</v>
      </c>
      <c r="K120" s="7">
        <v>41456</v>
      </c>
    </row>
    <row r="121" spans="1:11" ht="14.25" customHeight="1">
      <c r="A121" s="6">
        <v>112</v>
      </c>
      <c r="B121" s="13">
        <v>3</v>
      </c>
      <c r="C121" s="1" t="s">
        <v>38</v>
      </c>
      <c r="D121" s="57">
        <v>26</v>
      </c>
      <c r="E121" s="68" t="s">
        <v>107</v>
      </c>
      <c r="F121" s="46">
        <v>2016</v>
      </c>
      <c r="G121" s="65">
        <v>118726.65</v>
      </c>
      <c r="H121" s="23">
        <v>280976</v>
      </c>
      <c r="I121" s="23">
        <v>269847.26</v>
      </c>
      <c r="J121" s="27">
        <f t="shared" si="4"/>
        <v>129855.39000000001</v>
      </c>
      <c r="K121" s="7">
        <v>41456</v>
      </c>
    </row>
    <row r="122" spans="1:11" ht="14.25" customHeight="1">
      <c r="A122" s="6">
        <v>113</v>
      </c>
      <c r="B122" s="13">
        <v>3</v>
      </c>
      <c r="C122" s="2" t="s">
        <v>38</v>
      </c>
      <c r="D122" s="62">
        <v>30</v>
      </c>
      <c r="E122" s="67" t="s">
        <v>97</v>
      </c>
      <c r="F122" s="47">
        <v>2018</v>
      </c>
      <c r="G122" s="65">
        <v>-53034.21</v>
      </c>
      <c r="H122" s="23">
        <v>212237</v>
      </c>
      <c r="I122" s="23">
        <v>553344.36</v>
      </c>
      <c r="J122" s="27">
        <f t="shared" si="4"/>
        <v>-394141.56999999995</v>
      </c>
      <c r="K122" s="7">
        <v>41456</v>
      </c>
    </row>
    <row r="123" spans="1:11" ht="14.25" customHeight="1">
      <c r="A123" s="6">
        <v>114</v>
      </c>
      <c r="B123" s="13">
        <v>3</v>
      </c>
      <c r="C123" s="1" t="s">
        <v>38</v>
      </c>
      <c r="D123" s="57">
        <v>32</v>
      </c>
      <c r="E123" s="68" t="s">
        <v>105</v>
      </c>
      <c r="F123" s="46">
        <v>2016</v>
      </c>
      <c r="G123" s="65">
        <v>83462.77</v>
      </c>
      <c r="H123" s="23">
        <v>166053</v>
      </c>
      <c r="I123" s="23">
        <v>104801.1</v>
      </c>
      <c r="J123" s="27">
        <f t="shared" si="4"/>
        <v>144714.67</v>
      </c>
      <c r="K123" s="7">
        <v>41456</v>
      </c>
    </row>
    <row r="124" spans="1:11" ht="14.25" customHeight="1">
      <c r="A124" s="6">
        <v>115</v>
      </c>
      <c r="B124" s="13">
        <v>3</v>
      </c>
      <c r="C124" s="1" t="s">
        <v>38</v>
      </c>
      <c r="D124" s="57">
        <v>34</v>
      </c>
      <c r="E124" s="68" t="s">
        <v>107</v>
      </c>
      <c r="F124" s="46">
        <v>2016</v>
      </c>
      <c r="G124" s="65">
        <v>-37004.13</v>
      </c>
      <c r="H124" s="23">
        <v>207011</v>
      </c>
      <c r="I124" s="23">
        <f>294057.86+550</f>
        <v>294607.86</v>
      </c>
      <c r="J124" s="27">
        <f t="shared" si="4"/>
        <v>-124600.98999999999</v>
      </c>
      <c r="K124" s="7">
        <v>41456</v>
      </c>
    </row>
    <row r="125" spans="1:11" ht="14.25" customHeight="1">
      <c r="A125" s="6">
        <v>116</v>
      </c>
      <c r="B125" s="13">
        <v>3</v>
      </c>
      <c r="C125" s="1" t="s">
        <v>38</v>
      </c>
      <c r="D125" s="57">
        <v>36</v>
      </c>
      <c r="E125" s="68" t="s">
        <v>105</v>
      </c>
      <c r="F125" s="46">
        <v>2016</v>
      </c>
      <c r="G125" s="65">
        <v>-314652.3</v>
      </c>
      <c r="H125" s="23">
        <v>404839</v>
      </c>
      <c r="I125" s="23">
        <v>356053.12</v>
      </c>
      <c r="J125" s="27">
        <f t="shared" si="4"/>
        <v>-265866.42</v>
      </c>
      <c r="K125" s="7">
        <v>41456</v>
      </c>
    </row>
    <row r="126" spans="1:11" ht="14.25" customHeight="1">
      <c r="A126" s="6">
        <v>117</v>
      </c>
      <c r="B126" s="13">
        <v>3</v>
      </c>
      <c r="C126" s="1" t="s">
        <v>38</v>
      </c>
      <c r="D126" s="57">
        <v>4</v>
      </c>
      <c r="E126" s="68" t="s">
        <v>100</v>
      </c>
      <c r="F126" s="46">
        <v>2016</v>
      </c>
      <c r="G126" s="65">
        <v>197736.45</v>
      </c>
      <c r="H126" s="23">
        <v>176001</v>
      </c>
      <c r="I126" s="23">
        <v>50010</v>
      </c>
      <c r="J126" s="27">
        <f t="shared" si="4"/>
        <v>323727.45</v>
      </c>
      <c r="K126" s="7">
        <v>41426</v>
      </c>
    </row>
    <row r="127" spans="1:11" ht="14.25" customHeight="1">
      <c r="A127" s="6">
        <v>118</v>
      </c>
      <c r="B127" s="13">
        <v>2</v>
      </c>
      <c r="C127" s="1" t="s">
        <v>38</v>
      </c>
      <c r="D127" s="57">
        <v>46</v>
      </c>
      <c r="E127" s="68" t="s">
        <v>97</v>
      </c>
      <c r="F127" s="46">
        <v>2014</v>
      </c>
      <c r="G127" s="65">
        <v>278439.33</v>
      </c>
      <c r="H127" s="23">
        <v>317791</v>
      </c>
      <c r="I127" s="23">
        <v>202828.1</v>
      </c>
      <c r="J127" s="27">
        <f t="shared" si="4"/>
        <v>393402.2300000001</v>
      </c>
      <c r="K127" s="7">
        <v>41426</v>
      </c>
    </row>
    <row r="128" spans="1:11" ht="14.25" customHeight="1">
      <c r="A128" s="6">
        <v>119</v>
      </c>
      <c r="B128" s="13">
        <v>2</v>
      </c>
      <c r="C128" s="1" t="s">
        <v>38</v>
      </c>
      <c r="D128" s="57">
        <v>52</v>
      </c>
      <c r="E128" s="69" t="s">
        <v>109</v>
      </c>
      <c r="F128" s="45">
        <v>2018</v>
      </c>
      <c r="G128" s="65">
        <v>60444.73</v>
      </c>
      <c r="H128" s="23">
        <v>241359</v>
      </c>
      <c r="I128" s="23">
        <v>102974.8</v>
      </c>
      <c r="J128" s="27">
        <f t="shared" si="4"/>
        <v>198828.93</v>
      </c>
      <c r="K128" s="7">
        <v>41456</v>
      </c>
    </row>
    <row r="129" spans="1:11" ht="14.25" customHeight="1">
      <c r="A129" s="6">
        <v>120</v>
      </c>
      <c r="B129" s="13">
        <v>3</v>
      </c>
      <c r="C129" s="1" t="s">
        <v>38</v>
      </c>
      <c r="D129" s="57">
        <v>6</v>
      </c>
      <c r="E129" s="68" t="s">
        <v>107</v>
      </c>
      <c r="F129" s="46">
        <v>2016</v>
      </c>
      <c r="G129" s="65">
        <v>-250527.71</v>
      </c>
      <c r="H129" s="23">
        <v>234460</v>
      </c>
      <c r="I129" s="23">
        <v>185999.46</v>
      </c>
      <c r="J129" s="27">
        <f t="shared" si="4"/>
        <v>-202067.16999999998</v>
      </c>
      <c r="K129" s="7">
        <v>41426</v>
      </c>
    </row>
    <row r="130" spans="1:11" s="16" customFormat="1" ht="14.25" customHeight="1">
      <c r="A130" s="6">
        <v>121</v>
      </c>
      <c r="B130" s="18">
        <v>1</v>
      </c>
      <c r="C130" s="19" t="s">
        <v>39</v>
      </c>
      <c r="D130" s="59">
        <v>4</v>
      </c>
      <c r="E130" s="68" t="s">
        <v>102</v>
      </c>
      <c r="F130" s="46">
        <v>2016</v>
      </c>
      <c r="G130" s="72">
        <v>-84605.16</v>
      </c>
      <c r="H130" s="22">
        <v>157930</v>
      </c>
      <c r="I130" s="22">
        <v>143736</v>
      </c>
      <c r="J130" s="27">
        <f t="shared" si="4"/>
        <v>-70411.16</v>
      </c>
      <c r="K130" s="26">
        <v>41456</v>
      </c>
    </row>
    <row r="131" spans="1:11" s="9" customFormat="1" ht="12.75" customHeight="1">
      <c r="A131" s="6">
        <v>122</v>
      </c>
      <c r="B131" s="13">
        <v>2</v>
      </c>
      <c r="C131" s="1" t="s">
        <v>40</v>
      </c>
      <c r="D131" s="57">
        <v>10</v>
      </c>
      <c r="E131" s="68" t="s">
        <v>99</v>
      </c>
      <c r="F131" s="46">
        <v>2016</v>
      </c>
      <c r="G131" s="65">
        <v>-104230.39</v>
      </c>
      <c r="H131" s="23">
        <v>15039</v>
      </c>
      <c r="I131" s="23">
        <v>47329.3</v>
      </c>
      <c r="J131" s="27">
        <f t="shared" si="4"/>
        <v>-136520.69</v>
      </c>
      <c r="K131" s="7">
        <v>41548</v>
      </c>
    </row>
    <row r="132" spans="1:11" s="20" customFormat="1" ht="12.75" customHeight="1">
      <c r="A132" s="6">
        <v>123</v>
      </c>
      <c r="B132" s="18">
        <v>1</v>
      </c>
      <c r="C132" s="21" t="s">
        <v>43</v>
      </c>
      <c r="D132" s="63" t="s">
        <v>41</v>
      </c>
      <c r="E132" s="68" t="s">
        <v>101</v>
      </c>
      <c r="F132" s="71">
        <v>2016</v>
      </c>
      <c r="G132" s="72">
        <v>265920.37</v>
      </c>
      <c r="H132" s="22">
        <v>115014</v>
      </c>
      <c r="I132" s="22">
        <v>34647.92</v>
      </c>
      <c r="J132" s="27">
        <f t="shared" si="4"/>
        <v>346286.45</v>
      </c>
      <c r="K132" s="26">
        <v>40603</v>
      </c>
    </row>
    <row r="133" spans="1:11" s="20" customFormat="1" ht="12.75" customHeight="1">
      <c r="A133" s="6">
        <v>124</v>
      </c>
      <c r="B133" s="18">
        <v>1</v>
      </c>
      <c r="C133" s="19" t="s">
        <v>43</v>
      </c>
      <c r="D133" s="59" t="s">
        <v>42</v>
      </c>
      <c r="E133" s="68" t="s">
        <v>107</v>
      </c>
      <c r="F133" s="71">
        <v>2016</v>
      </c>
      <c r="G133" s="72">
        <v>-187888.71</v>
      </c>
      <c r="H133" s="22">
        <v>138802</v>
      </c>
      <c r="I133" s="22">
        <v>392974.36</v>
      </c>
      <c r="J133" s="27">
        <f t="shared" si="4"/>
        <v>-442061.06999999995</v>
      </c>
      <c r="K133" s="26">
        <v>40940</v>
      </c>
    </row>
    <row r="134" spans="1:11" s="9" customFormat="1" ht="12.75" customHeight="1">
      <c r="A134" s="6">
        <v>125</v>
      </c>
      <c r="B134" s="13">
        <v>2</v>
      </c>
      <c r="C134" s="2" t="s">
        <v>44</v>
      </c>
      <c r="D134" s="62">
        <v>6</v>
      </c>
      <c r="E134" s="68" t="s">
        <v>99</v>
      </c>
      <c r="F134" s="71">
        <v>2016</v>
      </c>
      <c r="G134" s="65">
        <v>-46492.12</v>
      </c>
      <c r="H134" s="23">
        <v>17858</v>
      </c>
      <c r="I134" s="23">
        <v>30454.7</v>
      </c>
      <c r="J134" s="27">
        <f t="shared" si="4"/>
        <v>-59088.82000000001</v>
      </c>
      <c r="K134" s="7">
        <v>41548</v>
      </c>
    </row>
    <row r="135" spans="1:11" s="9" customFormat="1" ht="12.75" customHeight="1">
      <c r="A135" s="6">
        <v>126</v>
      </c>
      <c r="B135" s="13">
        <v>2</v>
      </c>
      <c r="C135" s="1" t="s">
        <v>55</v>
      </c>
      <c r="D135" s="57">
        <v>55</v>
      </c>
      <c r="E135" s="68" t="s">
        <v>99</v>
      </c>
      <c r="F135" s="46">
        <v>2016</v>
      </c>
      <c r="G135" s="65">
        <v>378674.57</v>
      </c>
      <c r="H135" s="23">
        <v>254728</v>
      </c>
      <c r="I135" s="23">
        <v>222725.21</v>
      </c>
      <c r="J135" s="27">
        <f t="shared" si="4"/>
        <v>410677.3600000001</v>
      </c>
      <c r="K135" s="7">
        <v>41548</v>
      </c>
    </row>
    <row r="136" spans="1:11" s="9" customFormat="1" ht="12.75" customHeight="1">
      <c r="A136" s="6">
        <v>127</v>
      </c>
      <c r="B136" s="13">
        <v>2</v>
      </c>
      <c r="C136" s="1" t="s">
        <v>55</v>
      </c>
      <c r="D136" s="57">
        <v>59</v>
      </c>
      <c r="E136" s="68" t="s">
        <v>99</v>
      </c>
      <c r="F136" s="46">
        <v>2016</v>
      </c>
      <c r="G136" s="65">
        <v>101285.69</v>
      </c>
      <c r="H136" s="23">
        <v>60023</v>
      </c>
      <c r="I136" s="23">
        <v>139535.9</v>
      </c>
      <c r="J136" s="27">
        <f t="shared" si="4"/>
        <v>21772.790000000008</v>
      </c>
      <c r="K136" s="7">
        <v>41548</v>
      </c>
    </row>
    <row r="137" spans="1:11" s="9" customFormat="1" ht="12.75" customHeight="1">
      <c r="A137" s="6">
        <v>128</v>
      </c>
      <c r="B137" s="13">
        <v>2</v>
      </c>
      <c r="C137" s="1" t="s">
        <v>55</v>
      </c>
      <c r="D137" s="57">
        <v>30</v>
      </c>
      <c r="E137" s="68" t="s">
        <v>109</v>
      </c>
      <c r="F137" s="46">
        <v>2015</v>
      </c>
      <c r="G137" s="65">
        <v>-84521.1</v>
      </c>
      <c r="H137" s="23">
        <v>79439</v>
      </c>
      <c r="I137" s="23">
        <v>238874.2</v>
      </c>
      <c r="J137" s="27">
        <f t="shared" si="4"/>
        <v>-243956.30000000002</v>
      </c>
      <c r="K137" s="7">
        <v>41548</v>
      </c>
    </row>
    <row r="138" spans="1:11" s="9" customFormat="1" ht="13.5" customHeight="1">
      <c r="A138" s="6">
        <v>129</v>
      </c>
      <c r="B138" s="13">
        <v>3</v>
      </c>
      <c r="C138" s="1" t="s">
        <v>55</v>
      </c>
      <c r="D138" s="57">
        <v>69</v>
      </c>
      <c r="E138" s="67" t="s">
        <v>101</v>
      </c>
      <c r="F138" s="25">
        <v>2017</v>
      </c>
      <c r="G138" s="65">
        <v>699576.67</v>
      </c>
      <c r="H138" s="23">
        <v>308654</v>
      </c>
      <c r="I138" s="23">
        <f>305303.07+10920</f>
        <v>316223.07</v>
      </c>
      <c r="J138" s="27">
        <f t="shared" si="4"/>
        <v>692007.6000000001</v>
      </c>
      <c r="K138" s="28" t="s">
        <v>93</v>
      </c>
    </row>
    <row r="139" spans="1:11" s="9" customFormat="1" ht="12.75" customHeight="1">
      <c r="A139" s="6">
        <v>130</v>
      </c>
      <c r="B139" s="13">
        <v>3</v>
      </c>
      <c r="C139" s="1" t="s">
        <v>55</v>
      </c>
      <c r="D139" s="57">
        <v>71</v>
      </c>
      <c r="E139" s="67" t="s">
        <v>107</v>
      </c>
      <c r="F139" s="25">
        <v>2017</v>
      </c>
      <c r="G139" s="65">
        <v>405608.48</v>
      </c>
      <c r="H139" s="23">
        <v>153019</v>
      </c>
      <c r="I139" s="23">
        <v>188555</v>
      </c>
      <c r="J139" s="27">
        <f t="shared" si="4"/>
        <v>370072.48</v>
      </c>
      <c r="K139" s="7">
        <v>38991</v>
      </c>
    </row>
    <row r="140" spans="1:11" s="9" customFormat="1" ht="12.75" customHeight="1">
      <c r="A140" s="6">
        <v>131</v>
      </c>
      <c r="B140" s="13">
        <v>3</v>
      </c>
      <c r="C140" s="1" t="s">
        <v>55</v>
      </c>
      <c r="D140" s="57">
        <v>72</v>
      </c>
      <c r="E140" s="68" t="s">
        <v>100</v>
      </c>
      <c r="F140" s="46">
        <v>2016</v>
      </c>
      <c r="G140" s="65">
        <v>-195779.14</v>
      </c>
      <c r="H140" s="23">
        <v>189613</v>
      </c>
      <c r="I140" s="23">
        <v>168194</v>
      </c>
      <c r="J140" s="27">
        <f t="shared" si="4"/>
        <v>-174360.14</v>
      </c>
      <c r="K140" s="7">
        <v>41214</v>
      </c>
    </row>
    <row r="141" spans="1:11" s="9" customFormat="1" ht="12.75" customHeight="1">
      <c r="A141" s="6">
        <v>132</v>
      </c>
      <c r="B141" s="13">
        <v>2</v>
      </c>
      <c r="C141" s="1" t="s">
        <v>55</v>
      </c>
      <c r="D141" s="57">
        <v>29</v>
      </c>
      <c r="E141" s="68" t="s">
        <v>100</v>
      </c>
      <c r="F141" s="46">
        <v>2016</v>
      </c>
      <c r="G141" s="65">
        <v>265873.44</v>
      </c>
      <c r="H141" s="23">
        <v>193810</v>
      </c>
      <c r="I141" s="23">
        <v>418853.55</v>
      </c>
      <c r="J141" s="27">
        <f t="shared" si="4"/>
        <v>40829.890000000014</v>
      </c>
      <c r="K141" s="7">
        <v>41456</v>
      </c>
    </row>
    <row r="142" spans="1:11" s="9" customFormat="1" ht="12.75" customHeight="1">
      <c r="A142" s="6">
        <v>133</v>
      </c>
      <c r="B142" s="13">
        <v>2</v>
      </c>
      <c r="C142" s="1" t="s">
        <v>55</v>
      </c>
      <c r="D142" s="57" t="s">
        <v>45</v>
      </c>
      <c r="E142" s="68" t="s">
        <v>106</v>
      </c>
      <c r="F142" s="46">
        <v>2018</v>
      </c>
      <c r="G142" s="65">
        <v>-12121.04</v>
      </c>
      <c r="H142" s="23">
        <v>175547</v>
      </c>
      <c r="I142" s="23">
        <v>144101.3</v>
      </c>
      <c r="J142" s="27">
        <f t="shared" si="4"/>
        <v>19324.660000000003</v>
      </c>
      <c r="K142" s="7">
        <v>41306</v>
      </c>
    </row>
    <row r="143" spans="1:11" ht="14.25" customHeight="1">
      <c r="A143" s="6">
        <v>134</v>
      </c>
      <c r="B143" s="13">
        <v>3</v>
      </c>
      <c r="C143" s="1" t="s">
        <v>55</v>
      </c>
      <c r="D143" s="57">
        <v>74</v>
      </c>
      <c r="E143" s="68" t="s">
        <v>104</v>
      </c>
      <c r="F143" s="46">
        <v>2016</v>
      </c>
      <c r="G143" s="65">
        <v>-294627.85</v>
      </c>
      <c r="H143" s="23">
        <v>199639</v>
      </c>
      <c r="I143" s="23">
        <v>245775.7</v>
      </c>
      <c r="J143" s="27">
        <f t="shared" si="4"/>
        <v>-340764.55</v>
      </c>
      <c r="K143" s="7">
        <v>41426</v>
      </c>
    </row>
    <row r="144" spans="1:11" s="16" customFormat="1" ht="14.25" customHeight="1">
      <c r="A144" s="6">
        <v>135</v>
      </c>
      <c r="B144" s="18">
        <v>1</v>
      </c>
      <c r="C144" s="19" t="s">
        <v>55</v>
      </c>
      <c r="D144" s="59">
        <v>15</v>
      </c>
      <c r="E144" s="68" t="s">
        <v>107</v>
      </c>
      <c r="F144" s="46">
        <v>2016</v>
      </c>
      <c r="G144" s="72">
        <v>-95151.65</v>
      </c>
      <c r="H144" s="22">
        <v>83659</v>
      </c>
      <c r="I144" s="22">
        <f>25959.2+132223.2</f>
        <v>158182.40000000002</v>
      </c>
      <c r="J144" s="27">
        <v>-169675</v>
      </c>
      <c r="K144" s="26">
        <v>41456</v>
      </c>
    </row>
    <row r="145" spans="1:11" s="40" customFormat="1" ht="14.25" customHeight="1">
      <c r="A145" s="6">
        <v>136</v>
      </c>
      <c r="B145" s="37">
        <v>1</v>
      </c>
      <c r="C145" s="38" t="s">
        <v>55</v>
      </c>
      <c r="D145" s="58">
        <v>17</v>
      </c>
      <c r="E145" s="68" t="s">
        <v>107</v>
      </c>
      <c r="F145" s="46">
        <v>2016</v>
      </c>
      <c r="G145" s="72">
        <v>371211.15</v>
      </c>
      <c r="H145" s="22">
        <v>247775</v>
      </c>
      <c r="I145" s="27">
        <v>198185.1</v>
      </c>
      <c r="J145" s="27">
        <f aca="true" t="shared" si="5" ref="J145:J176">G145+H145-I145</f>
        <v>420801.05000000005</v>
      </c>
      <c r="K145" s="39">
        <v>41456</v>
      </c>
    </row>
    <row r="146" spans="1:11" s="16" customFormat="1" ht="14.25" customHeight="1">
      <c r="A146" s="6">
        <v>137</v>
      </c>
      <c r="B146" s="18">
        <v>1</v>
      </c>
      <c r="C146" s="19" t="s">
        <v>55</v>
      </c>
      <c r="D146" s="59" t="s">
        <v>17</v>
      </c>
      <c r="E146" s="68" t="s">
        <v>105</v>
      </c>
      <c r="F146" s="46">
        <v>2016</v>
      </c>
      <c r="G146" s="72">
        <v>30297.47</v>
      </c>
      <c r="H146" s="22">
        <v>86203</v>
      </c>
      <c r="I146" s="22">
        <v>77007.75</v>
      </c>
      <c r="J146" s="27">
        <f t="shared" si="5"/>
        <v>39492.72</v>
      </c>
      <c r="K146" s="26">
        <v>41426</v>
      </c>
    </row>
    <row r="147" spans="1:11" s="16" customFormat="1" ht="14.25" customHeight="1">
      <c r="A147" s="6">
        <v>138</v>
      </c>
      <c r="B147" s="18">
        <v>1</v>
      </c>
      <c r="C147" s="19" t="s">
        <v>55</v>
      </c>
      <c r="D147" s="59">
        <v>23</v>
      </c>
      <c r="E147" s="68" t="s">
        <v>103</v>
      </c>
      <c r="F147" s="46">
        <v>2016</v>
      </c>
      <c r="G147" s="72">
        <v>-74311.03</v>
      </c>
      <c r="H147" s="22">
        <v>153496</v>
      </c>
      <c r="I147" s="22">
        <v>109044.2</v>
      </c>
      <c r="J147" s="27">
        <f t="shared" si="5"/>
        <v>-29859.229999999996</v>
      </c>
      <c r="K147" s="26">
        <v>41426</v>
      </c>
    </row>
    <row r="148" spans="1:11" s="16" customFormat="1" ht="14.25" customHeight="1">
      <c r="A148" s="6">
        <v>139</v>
      </c>
      <c r="B148" s="18">
        <v>1</v>
      </c>
      <c r="C148" s="19" t="s">
        <v>55</v>
      </c>
      <c r="D148" s="59">
        <v>3</v>
      </c>
      <c r="E148" s="68" t="s">
        <v>108</v>
      </c>
      <c r="F148" s="46">
        <v>2016</v>
      </c>
      <c r="G148" s="72">
        <v>23610.32</v>
      </c>
      <c r="H148" s="22">
        <v>83519</v>
      </c>
      <c r="I148" s="22">
        <v>41425</v>
      </c>
      <c r="J148" s="27">
        <f t="shared" si="5"/>
        <v>65704.32</v>
      </c>
      <c r="K148" s="26">
        <v>41426</v>
      </c>
    </row>
    <row r="149" spans="1:11" ht="14.25" customHeight="1">
      <c r="A149" s="6">
        <v>140</v>
      </c>
      <c r="B149" s="13">
        <v>2</v>
      </c>
      <c r="C149" s="1" t="s">
        <v>55</v>
      </c>
      <c r="D149" s="57">
        <v>31</v>
      </c>
      <c r="E149" s="68" t="s">
        <v>104</v>
      </c>
      <c r="F149" s="46">
        <v>2016</v>
      </c>
      <c r="G149" s="65">
        <v>257368.95</v>
      </c>
      <c r="H149" s="23">
        <v>199553</v>
      </c>
      <c r="I149" s="23">
        <v>377240.89</v>
      </c>
      <c r="J149" s="27">
        <f t="shared" si="5"/>
        <v>79681.06</v>
      </c>
      <c r="K149" s="7">
        <v>41456</v>
      </c>
    </row>
    <row r="150" spans="1:11" ht="14.25" customHeight="1">
      <c r="A150" s="6">
        <v>141</v>
      </c>
      <c r="B150" s="13">
        <v>2</v>
      </c>
      <c r="C150" s="1" t="s">
        <v>55</v>
      </c>
      <c r="D150" s="57">
        <v>37</v>
      </c>
      <c r="E150" s="68" t="s">
        <v>104</v>
      </c>
      <c r="F150" s="46">
        <v>2014</v>
      </c>
      <c r="G150" s="65">
        <v>238819.6</v>
      </c>
      <c r="H150" s="23">
        <v>283978</v>
      </c>
      <c r="I150" s="23">
        <v>422918.76</v>
      </c>
      <c r="J150" s="27">
        <f t="shared" si="5"/>
        <v>99878.83999999997</v>
      </c>
      <c r="K150" s="7">
        <v>41456</v>
      </c>
    </row>
    <row r="151" spans="1:11" ht="14.25" customHeight="1">
      <c r="A151" s="6">
        <v>142</v>
      </c>
      <c r="B151" s="13">
        <v>2</v>
      </c>
      <c r="C151" s="1" t="s">
        <v>55</v>
      </c>
      <c r="D151" s="57">
        <v>43</v>
      </c>
      <c r="E151" s="68" t="s">
        <v>100</v>
      </c>
      <c r="F151" s="46">
        <v>2016</v>
      </c>
      <c r="G151" s="65">
        <v>28455.81</v>
      </c>
      <c r="H151" s="23">
        <v>153292</v>
      </c>
      <c r="I151" s="23">
        <v>80086.6</v>
      </c>
      <c r="J151" s="27">
        <f t="shared" si="5"/>
        <v>101661.20999999999</v>
      </c>
      <c r="K151" s="7">
        <v>41456</v>
      </c>
    </row>
    <row r="152" spans="1:11" ht="14.25" customHeight="1">
      <c r="A152" s="6">
        <v>143</v>
      </c>
      <c r="B152" s="13">
        <v>2</v>
      </c>
      <c r="C152" s="1" t="s">
        <v>55</v>
      </c>
      <c r="D152" s="57">
        <v>45</v>
      </c>
      <c r="E152" s="68" t="s">
        <v>109</v>
      </c>
      <c r="F152" s="46">
        <v>2015</v>
      </c>
      <c r="G152" s="65">
        <v>-130605.6</v>
      </c>
      <c r="H152" s="23">
        <v>199101</v>
      </c>
      <c r="I152" s="23">
        <v>136745</v>
      </c>
      <c r="J152" s="27">
        <f t="shared" si="5"/>
        <v>-68249.6</v>
      </c>
      <c r="K152" s="7">
        <v>41456</v>
      </c>
    </row>
    <row r="153" spans="1:11" ht="14.25" customHeight="1">
      <c r="A153" s="6">
        <v>144</v>
      </c>
      <c r="B153" s="13">
        <v>2</v>
      </c>
      <c r="C153" s="1" t="s">
        <v>55</v>
      </c>
      <c r="D153" s="57">
        <v>46</v>
      </c>
      <c r="E153" s="69" t="s">
        <v>108</v>
      </c>
      <c r="F153" s="45">
        <v>2018</v>
      </c>
      <c r="G153" s="65">
        <v>-58210.71</v>
      </c>
      <c r="H153" s="23">
        <v>156908</v>
      </c>
      <c r="I153" s="23">
        <v>98380.2</v>
      </c>
      <c r="J153" s="27">
        <f t="shared" si="5"/>
        <v>317.09000000001106</v>
      </c>
      <c r="K153" s="7">
        <v>41456</v>
      </c>
    </row>
    <row r="154" spans="1:11" ht="14.25" customHeight="1">
      <c r="A154" s="6">
        <v>145</v>
      </c>
      <c r="B154" s="13">
        <v>2</v>
      </c>
      <c r="C154" s="1" t="s">
        <v>55</v>
      </c>
      <c r="D154" s="57">
        <v>48</v>
      </c>
      <c r="E154" s="69" t="s">
        <v>108</v>
      </c>
      <c r="F154" s="45">
        <v>2018</v>
      </c>
      <c r="G154" s="65">
        <v>48765.27</v>
      </c>
      <c r="H154" s="23">
        <v>211592</v>
      </c>
      <c r="I154" s="23">
        <v>195444.36</v>
      </c>
      <c r="J154" s="27">
        <f t="shared" si="5"/>
        <v>64912.91</v>
      </c>
      <c r="K154" s="7">
        <v>41456</v>
      </c>
    </row>
    <row r="155" spans="1:11" ht="14.25" customHeight="1">
      <c r="A155" s="6">
        <v>146</v>
      </c>
      <c r="B155" s="13">
        <v>2</v>
      </c>
      <c r="C155" s="1" t="s">
        <v>55</v>
      </c>
      <c r="D155" s="57">
        <v>50</v>
      </c>
      <c r="E155" s="68" t="s">
        <v>104</v>
      </c>
      <c r="F155" s="46">
        <v>2019</v>
      </c>
      <c r="G155" s="65">
        <v>47356.51</v>
      </c>
      <c r="H155" s="23">
        <v>294365</v>
      </c>
      <c r="I155" s="23">
        <v>114495.42</v>
      </c>
      <c r="J155" s="27">
        <f t="shared" si="5"/>
        <v>227226.09000000003</v>
      </c>
      <c r="K155" s="7">
        <v>41456</v>
      </c>
    </row>
    <row r="156" spans="1:11" ht="14.25" customHeight="1">
      <c r="A156" s="6">
        <v>147</v>
      </c>
      <c r="B156" s="13">
        <v>2</v>
      </c>
      <c r="C156" s="1" t="s">
        <v>55</v>
      </c>
      <c r="D156" s="57">
        <v>51</v>
      </c>
      <c r="E156" s="68" t="s">
        <v>102</v>
      </c>
      <c r="F156" s="46">
        <v>2018</v>
      </c>
      <c r="G156" s="65">
        <v>65310.83</v>
      </c>
      <c r="H156" s="23">
        <v>266795</v>
      </c>
      <c r="I156" s="23">
        <v>314475.68</v>
      </c>
      <c r="J156" s="27">
        <f t="shared" si="5"/>
        <v>17630.150000000023</v>
      </c>
      <c r="K156" s="7">
        <v>41456</v>
      </c>
    </row>
    <row r="157" spans="1:11" ht="14.25" customHeight="1">
      <c r="A157" s="6">
        <v>148</v>
      </c>
      <c r="B157" s="13">
        <v>2</v>
      </c>
      <c r="C157" s="1" t="s">
        <v>55</v>
      </c>
      <c r="D157" s="57">
        <v>52</v>
      </c>
      <c r="E157" s="68"/>
      <c r="F157" s="46">
        <v>2012</v>
      </c>
      <c r="G157" s="65">
        <v>139979.98</v>
      </c>
      <c r="H157" s="23">
        <v>390338</v>
      </c>
      <c r="I157" s="23">
        <v>615190.76</v>
      </c>
      <c r="J157" s="27">
        <f t="shared" si="5"/>
        <v>-84872.78000000003</v>
      </c>
      <c r="K157" s="7">
        <v>41487</v>
      </c>
    </row>
    <row r="158" spans="1:11" ht="14.25" customHeight="1">
      <c r="A158" s="6">
        <v>149</v>
      </c>
      <c r="B158" s="13">
        <v>2</v>
      </c>
      <c r="C158" s="1" t="s">
        <v>55</v>
      </c>
      <c r="D158" s="57">
        <v>54</v>
      </c>
      <c r="E158" s="68"/>
      <c r="F158" s="46">
        <v>2014</v>
      </c>
      <c r="G158" s="65">
        <v>116984.95</v>
      </c>
      <c r="H158" s="23">
        <v>185806</v>
      </c>
      <c r="I158" s="23">
        <v>127730.8</v>
      </c>
      <c r="J158" s="27">
        <f t="shared" si="5"/>
        <v>175060.15000000002</v>
      </c>
      <c r="K158" s="7">
        <v>41456</v>
      </c>
    </row>
    <row r="159" spans="1:11" ht="14.25" customHeight="1">
      <c r="A159" s="6">
        <v>150</v>
      </c>
      <c r="B159" s="13">
        <v>2</v>
      </c>
      <c r="C159" s="1" t="s">
        <v>55</v>
      </c>
      <c r="D159" s="57" t="s">
        <v>46</v>
      </c>
      <c r="E159" s="68" t="s">
        <v>103</v>
      </c>
      <c r="F159" s="46">
        <v>2016</v>
      </c>
      <c r="G159" s="65">
        <v>-87530.88</v>
      </c>
      <c r="H159" s="23">
        <v>86723</v>
      </c>
      <c r="I159" s="23">
        <v>100262.5</v>
      </c>
      <c r="J159" s="27">
        <f t="shared" si="5"/>
        <v>-101070.38</v>
      </c>
      <c r="K159" s="7">
        <v>41456</v>
      </c>
    </row>
    <row r="160" spans="1:11" ht="14.25" customHeight="1">
      <c r="A160" s="6">
        <v>151</v>
      </c>
      <c r="B160" s="13">
        <v>2</v>
      </c>
      <c r="C160" s="1" t="s">
        <v>55</v>
      </c>
      <c r="D160" s="57">
        <v>56</v>
      </c>
      <c r="E160" s="68" t="s">
        <v>103</v>
      </c>
      <c r="F160" s="46">
        <v>2014</v>
      </c>
      <c r="G160" s="65">
        <v>111832.81</v>
      </c>
      <c r="H160" s="23">
        <v>241254</v>
      </c>
      <c r="I160" s="23">
        <v>332119.16</v>
      </c>
      <c r="J160" s="27">
        <f t="shared" si="5"/>
        <v>20967.650000000023</v>
      </c>
      <c r="K160" s="7">
        <v>41456</v>
      </c>
    </row>
    <row r="161" spans="1:11" ht="14.25" customHeight="1">
      <c r="A161" s="6">
        <v>152</v>
      </c>
      <c r="B161" s="13">
        <v>2</v>
      </c>
      <c r="C161" s="1" t="s">
        <v>55</v>
      </c>
      <c r="D161" s="57">
        <v>63</v>
      </c>
      <c r="E161" s="67" t="s">
        <v>99</v>
      </c>
      <c r="F161" s="25">
        <v>2017</v>
      </c>
      <c r="G161" s="65">
        <v>-308726.7</v>
      </c>
      <c r="H161" s="23">
        <v>218090</v>
      </c>
      <c r="I161" s="23">
        <v>152904.5</v>
      </c>
      <c r="J161" s="27">
        <f t="shared" si="5"/>
        <v>-243541.2</v>
      </c>
      <c r="K161" s="7">
        <v>41456</v>
      </c>
    </row>
    <row r="162" spans="1:11" ht="14.25" customHeight="1">
      <c r="A162" s="6">
        <v>153</v>
      </c>
      <c r="B162" s="13">
        <v>3</v>
      </c>
      <c r="C162" s="1" t="s">
        <v>55</v>
      </c>
      <c r="D162" s="57">
        <v>70</v>
      </c>
      <c r="E162" s="68" t="s">
        <v>103</v>
      </c>
      <c r="F162" s="46">
        <v>2016</v>
      </c>
      <c r="G162" s="65">
        <v>208726.56</v>
      </c>
      <c r="H162" s="23">
        <v>250401</v>
      </c>
      <c r="I162" s="23">
        <v>304309.68</v>
      </c>
      <c r="J162" s="27">
        <f t="shared" si="5"/>
        <v>154817.88</v>
      </c>
      <c r="K162" s="7">
        <v>41456</v>
      </c>
    </row>
    <row r="163" spans="1:11" ht="14.25" customHeight="1">
      <c r="A163" s="6">
        <v>154</v>
      </c>
      <c r="B163" s="13">
        <v>3</v>
      </c>
      <c r="C163" s="1" t="s">
        <v>55</v>
      </c>
      <c r="D163" s="57" t="s">
        <v>48</v>
      </c>
      <c r="E163" s="68" t="s">
        <v>100</v>
      </c>
      <c r="F163" s="46">
        <v>2016</v>
      </c>
      <c r="G163" s="65">
        <v>-100193.97</v>
      </c>
      <c r="H163" s="23">
        <v>173744</v>
      </c>
      <c r="I163" s="23">
        <v>181459</v>
      </c>
      <c r="J163" s="27">
        <f t="shared" si="5"/>
        <v>-107908.97</v>
      </c>
      <c r="K163" s="7">
        <v>41456</v>
      </c>
    </row>
    <row r="164" spans="1:11" ht="14.25" customHeight="1">
      <c r="A164" s="6">
        <v>155</v>
      </c>
      <c r="B164" s="13">
        <v>3</v>
      </c>
      <c r="C164" s="1" t="s">
        <v>55</v>
      </c>
      <c r="D164" s="57">
        <v>80</v>
      </c>
      <c r="E164" s="68" t="s">
        <v>104</v>
      </c>
      <c r="F164" s="46">
        <v>2014</v>
      </c>
      <c r="G164" s="65">
        <v>-596153.75</v>
      </c>
      <c r="H164" s="23">
        <v>198522</v>
      </c>
      <c r="I164" s="23">
        <v>151964.36</v>
      </c>
      <c r="J164" s="27">
        <f t="shared" si="5"/>
        <v>-549596.11</v>
      </c>
      <c r="K164" s="7">
        <v>41426</v>
      </c>
    </row>
    <row r="165" spans="1:11" ht="14.25" customHeight="1">
      <c r="A165" s="6">
        <v>156</v>
      </c>
      <c r="B165" s="37">
        <v>3</v>
      </c>
      <c r="C165" s="38" t="s">
        <v>55</v>
      </c>
      <c r="D165" s="58" t="s">
        <v>49</v>
      </c>
      <c r="E165" s="68" t="s">
        <v>104</v>
      </c>
      <c r="F165" s="46">
        <v>2016</v>
      </c>
      <c r="G165" s="65">
        <v>-243115.02</v>
      </c>
      <c r="H165" s="23">
        <v>237406</v>
      </c>
      <c r="I165" s="27">
        <v>153420.8</v>
      </c>
      <c r="J165" s="27">
        <f t="shared" si="5"/>
        <v>-159129.81999999998</v>
      </c>
      <c r="K165" s="39">
        <v>41456</v>
      </c>
    </row>
    <row r="166" spans="1:11" ht="14.25" customHeight="1">
      <c r="A166" s="6">
        <v>157</v>
      </c>
      <c r="B166" s="13">
        <v>3</v>
      </c>
      <c r="C166" s="1" t="s">
        <v>55</v>
      </c>
      <c r="D166" s="57">
        <v>82</v>
      </c>
      <c r="E166" s="68" t="s">
        <v>103</v>
      </c>
      <c r="F166" s="46">
        <v>2016</v>
      </c>
      <c r="G166" s="65">
        <v>98368.58</v>
      </c>
      <c r="H166" s="23">
        <v>175610</v>
      </c>
      <c r="I166" s="23">
        <v>119633.8</v>
      </c>
      <c r="J166" s="27">
        <f t="shared" si="5"/>
        <v>154344.78000000003</v>
      </c>
      <c r="K166" s="7">
        <v>41456</v>
      </c>
    </row>
    <row r="167" spans="1:11" ht="14.25" customHeight="1">
      <c r="A167" s="6">
        <v>158</v>
      </c>
      <c r="B167" s="13">
        <v>3</v>
      </c>
      <c r="C167" s="1" t="s">
        <v>55</v>
      </c>
      <c r="D167" s="57" t="s">
        <v>50</v>
      </c>
      <c r="E167" s="68" t="s">
        <v>104</v>
      </c>
      <c r="F167" s="46">
        <v>2016</v>
      </c>
      <c r="G167" s="65">
        <v>-140994.29</v>
      </c>
      <c r="H167" s="23">
        <v>180866</v>
      </c>
      <c r="I167" s="23">
        <v>204153.65</v>
      </c>
      <c r="J167" s="27">
        <f t="shared" si="5"/>
        <v>-164281.94</v>
      </c>
      <c r="K167" s="7">
        <v>41456</v>
      </c>
    </row>
    <row r="168" spans="1:11" ht="14.25" customHeight="1">
      <c r="A168" s="6">
        <v>159</v>
      </c>
      <c r="B168" s="13">
        <v>3</v>
      </c>
      <c r="C168" s="1" t="s">
        <v>55</v>
      </c>
      <c r="D168" s="57">
        <v>84</v>
      </c>
      <c r="E168" s="68" t="s">
        <v>100</v>
      </c>
      <c r="F168" s="46">
        <v>2018</v>
      </c>
      <c r="G168" s="65">
        <v>49355.91</v>
      </c>
      <c r="H168" s="23">
        <v>179592</v>
      </c>
      <c r="I168" s="23">
        <v>478189.34</v>
      </c>
      <c r="J168" s="27">
        <f t="shared" si="5"/>
        <v>-249241.43000000002</v>
      </c>
      <c r="K168" s="7">
        <v>41456</v>
      </c>
    </row>
    <row r="169" spans="1:11" ht="14.25" customHeight="1">
      <c r="A169" s="6">
        <v>160</v>
      </c>
      <c r="B169" s="13">
        <v>3</v>
      </c>
      <c r="C169" s="1" t="s">
        <v>55</v>
      </c>
      <c r="D169" s="57" t="s">
        <v>51</v>
      </c>
      <c r="E169" s="68" t="s">
        <v>103</v>
      </c>
      <c r="F169" s="46">
        <v>2016</v>
      </c>
      <c r="G169" s="65">
        <v>25098.52</v>
      </c>
      <c r="H169" s="23">
        <v>174416</v>
      </c>
      <c r="I169" s="23">
        <v>170817.5</v>
      </c>
      <c r="J169" s="27">
        <f t="shared" si="5"/>
        <v>28697.01999999999</v>
      </c>
      <c r="K169" s="7">
        <v>41456</v>
      </c>
    </row>
    <row r="170" spans="1:11" ht="14.25" customHeight="1">
      <c r="A170" s="6">
        <v>161</v>
      </c>
      <c r="B170" s="13">
        <v>3</v>
      </c>
      <c r="C170" s="1" t="s">
        <v>55</v>
      </c>
      <c r="D170" s="57" t="s">
        <v>52</v>
      </c>
      <c r="E170" s="68" t="s">
        <v>103</v>
      </c>
      <c r="F170" s="46">
        <v>2016</v>
      </c>
      <c r="G170" s="65">
        <v>-332754.93</v>
      </c>
      <c r="H170" s="23">
        <v>75433</v>
      </c>
      <c r="I170" s="23">
        <v>32983.4</v>
      </c>
      <c r="J170" s="27">
        <f t="shared" si="5"/>
        <v>-290305.33</v>
      </c>
      <c r="K170" s="7">
        <v>41426</v>
      </c>
    </row>
    <row r="171" spans="1:11" ht="14.25" customHeight="1">
      <c r="A171" s="6">
        <v>162</v>
      </c>
      <c r="B171" s="13">
        <v>3</v>
      </c>
      <c r="C171" s="1" t="s">
        <v>55</v>
      </c>
      <c r="D171" s="57" t="s">
        <v>53</v>
      </c>
      <c r="E171" s="68" t="s">
        <v>100</v>
      </c>
      <c r="F171" s="46">
        <v>2015</v>
      </c>
      <c r="G171" s="65">
        <v>87144.99</v>
      </c>
      <c r="H171" s="23">
        <v>655886</v>
      </c>
      <c r="I171" s="23">
        <v>323641.4</v>
      </c>
      <c r="J171" s="27">
        <f t="shared" si="5"/>
        <v>419389.58999999997</v>
      </c>
      <c r="K171" s="7">
        <v>41426</v>
      </c>
    </row>
    <row r="172" spans="1:11" ht="14.25" customHeight="1">
      <c r="A172" s="6">
        <v>163</v>
      </c>
      <c r="B172" s="13">
        <v>3</v>
      </c>
      <c r="C172" s="1" t="s">
        <v>55</v>
      </c>
      <c r="D172" s="57" t="s">
        <v>54</v>
      </c>
      <c r="E172" s="67" t="s">
        <v>105</v>
      </c>
      <c r="F172" s="25">
        <v>2017</v>
      </c>
      <c r="G172" s="65">
        <v>-483399.86</v>
      </c>
      <c r="H172" s="23">
        <v>344753</v>
      </c>
      <c r="I172" s="23">
        <v>247393</v>
      </c>
      <c r="J172" s="27">
        <f t="shared" si="5"/>
        <v>-386039.86</v>
      </c>
      <c r="K172" s="7">
        <v>41456</v>
      </c>
    </row>
    <row r="173" spans="1:11" s="16" customFormat="1" ht="14.25" customHeight="1">
      <c r="A173" s="6">
        <v>164</v>
      </c>
      <c r="B173" s="18">
        <v>1</v>
      </c>
      <c r="C173" s="19" t="s">
        <v>55</v>
      </c>
      <c r="D173" s="59">
        <v>9</v>
      </c>
      <c r="E173" s="68" t="s">
        <v>105</v>
      </c>
      <c r="F173" s="46">
        <v>2016</v>
      </c>
      <c r="G173" s="72">
        <v>-7135.57</v>
      </c>
      <c r="H173" s="22">
        <v>108954</v>
      </c>
      <c r="I173" s="22">
        <v>80689</v>
      </c>
      <c r="J173" s="27">
        <f t="shared" si="5"/>
        <v>21129.429999999993</v>
      </c>
      <c r="K173" s="26">
        <v>41426</v>
      </c>
    </row>
    <row r="174" spans="1:11" ht="14.25" customHeight="1">
      <c r="A174" s="6">
        <v>165</v>
      </c>
      <c r="B174" s="13">
        <v>3</v>
      </c>
      <c r="C174" s="1" t="s">
        <v>55</v>
      </c>
      <c r="D174" s="57" t="s">
        <v>89</v>
      </c>
      <c r="E174" s="68" t="s">
        <v>104</v>
      </c>
      <c r="F174" s="46">
        <v>2016</v>
      </c>
      <c r="G174" s="65">
        <v>-44158.56</v>
      </c>
      <c r="H174" s="23">
        <v>169942</v>
      </c>
      <c r="I174" s="23">
        <v>204117.42</v>
      </c>
      <c r="J174" s="27">
        <f t="shared" si="5"/>
        <v>-78333.98000000001</v>
      </c>
      <c r="K174" s="7">
        <v>41456</v>
      </c>
    </row>
    <row r="175" spans="1:11" ht="14.25" customHeight="1">
      <c r="A175" s="6">
        <v>166</v>
      </c>
      <c r="B175" s="13">
        <v>2</v>
      </c>
      <c r="C175" s="1" t="s">
        <v>56</v>
      </c>
      <c r="D175" s="57">
        <v>6</v>
      </c>
      <c r="E175" s="68" t="s">
        <v>109</v>
      </c>
      <c r="F175" s="46">
        <v>2015</v>
      </c>
      <c r="G175" s="65">
        <v>-143538.36</v>
      </c>
      <c r="H175" s="23">
        <v>520587</v>
      </c>
      <c r="I175" s="23">
        <v>719672.5</v>
      </c>
      <c r="J175" s="27">
        <f t="shared" si="5"/>
        <v>-342623.86</v>
      </c>
      <c r="K175" s="7">
        <v>39965</v>
      </c>
    </row>
    <row r="176" spans="1:11" s="40" customFormat="1" ht="14.25" customHeight="1">
      <c r="A176" s="6">
        <v>167</v>
      </c>
      <c r="B176" s="37">
        <v>2</v>
      </c>
      <c r="C176" s="38" t="s">
        <v>56</v>
      </c>
      <c r="D176" s="58">
        <v>3</v>
      </c>
      <c r="E176" s="68" t="s">
        <v>109</v>
      </c>
      <c r="F176" s="46">
        <v>2015</v>
      </c>
      <c r="G176" s="65">
        <v>12730.26</v>
      </c>
      <c r="H176" s="23">
        <v>202744</v>
      </c>
      <c r="I176" s="27">
        <v>106846.76</v>
      </c>
      <c r="J176" s="27">
        <f t="shared" si="5"/>
        <v>108627.50000000001</v>
      </c>
      <c r="K176" s="39">
        <v>41456</v>
      </c>
    </row>
    <row r="177" spans="1:11" ht="14.25" customHeight="1">
      <c r="A177" s="6">
        <v>168</v>
      </c>
      <c r="B177" s="13">
        <v>2</v>
      </c>
      <c r="C177" s="1" t="s">
        <v>56</v>
      </c>
      <c r="D177" s="57" t="s">
        <v>41</v>
      </c>
      <c r="E177" s="68" t="s">
        <v>109</v>
      </c>
      <c r="F177" s="46">
        <v>2018</v>
      </c>
      <c r="G177" s="65">
        <v>-217868.04</v>
      </c>
      <c r="H177" s="23">
        <v>159926</v>
      </c>
      <c r="I177" s="23">
        <v>75621.5</v>
      </c>
      <c r="J177" s="27">
        <f aca="true" t="shared" si="6" ref="J177:J199">G177+H177-I177</f>
        <v>-133563.54</v>
      </c>
      <c r="K177" s="7">
        <v>41456</v>
      </c>
    </row>
    <row r="178" spans="1:11" ht="14.25" customHeight="1">
      <c r="A178" s="6">
        <v>169</v>
      </c>
      <c r="B178" s="13">
        <v>2</v>
      </c>
      <c r="C178" s="1" t="s">
        <v>56</v>
      </c>
      <c r="D178" s="57">
        <v>5</v>
      </c>
      <c r="E178" s="68" t="s">
        <v>105</v>
      </c>
      <c r="F178" s="46">
        <v>2016</v>
      </c>
      <c r="G178" s="65">
        <v>-2946.22</v>
      </c>
      <c r="H178" s="23">
        <v>203887</v>
      </c>
      <c r="I178" s="23">
        <v>176189.66</v>
      </c>
      <c r="J178" s="27">
        <f t="shared" si="6"/>
        <v>24751.119999999995</v>
      </c>
      <c r="K178" s="7">
        <v>41456</v>
      </c>
    </row>
    <row r="179" spans="1:11" ht="14.25" customHeight="1">
      <c r="A179" s="6">
        <v>170</v>
      </c>
      <c r="B179" s="13">
        <v>2</v>
      </c>
      <c r="C179" s="1" t="s">
        <v>56</v>
      </c>
      <c r="D179" s="57">
        <v>7</v>
      </c>
      <c r="E179" s="68" t="s">
        <v>108</v>
      </c>
      <c r="F179" s="46">
        <v>2015</v>
      </c>
      <c r="G179" s="65">
        <v>199741.57</v>
      </c>
      <c r="H179" s="23">
        <v>232910</v>
      </c>
      <c r="I179" s="23">
        <v>170339.36</v>
      </c>
      <c r="J179" s="27">
        <f t="shared" si="6"/>
        <v>262312.21</v>
      </c>
      <c r="K179" s="7">
        <v>41456</v>
      </c>
    </row>
    <row r="180" spans="1:11" s="16" customFormat="1" ht="14.25" customHeight="1">
      <c r="A180" s="6">
        <v>171</v>
      </c>
      <c r="B180" s="18">
        <v>1</v>
      </c>
      <c r="C180" s="19" t="s">
        <v>57</v>
      </c>
      <c r="D180" s="59">
        <v>3</v>
      </c>
      <c r="E180" s="68" t="s">
        <v>108</v>
      </c>
      <c r="F180" s="46">
        <v>2016</v>
      </c>
      <c r="G180" s="72">
        <v>342862.01</v>
      </c>
      <c r="H180" s="22">
        <v>228078</v>
      </c>
      <c r="I180" s="22">
        <f>583564.74+10920</f>
        <v>594484.74</v>
      </c>
      <c r="J180" s="27">
        <f t="shared" si="6"/>
        <v>-23544.72999999998</v>
      </c>
      <c r="K180" s="26">
        <v>41135</v>
      </c>
    </row>
    <row r="181" spans="1:11" s="16" customFormat="1" ht="14.25" customHeight="1">
      <c r="A181" s="6">
        <v>172</v>
      </c>
      <c r="B181" s="18">
        <v>1</v>
      </c>
      <c r="C181" s="19" t="s">
        <v>57</v>
      </c>
      <c r="D181" s="59">
        <v>2</v>
      </c>
      <c r="E181" s="68" t="s">
        <v>104</v>
      </c>
      <c r="F181" s="46">
        <v>2016</v>
      </c>
      <c r="G181" s="72">
        <v>221812.77</v>
      </c>
      <c r="H181" s="22">
        <v>154774</v>
      </c>
      <c r="I181" s="22">
        <v>404432.28</v>
      </c>
      <c r="J181" s="27">
        <f t="shared" si="6"/>
        <v>-27845.51000000001</v>
      </c>
      <c r="K181" s="26">
        <v>41456</v>
      </c>
    </row>
    <row r="182" spans="1:11" s="16" customFormat="1" ht="14.25" customHeight="1">
      <c r="A182" s="6">
        <v>173</v>
      </c>
      <c r="B182" s="18">
        <v>1</v>
      </c>
      <c r="C182" s="19" t="s">
        <v>57</v>
      </c>
      <c r="D182" s="59">
        <v>5</v>
      </c>
      <c r="E182" s="67" t="s">
        <v>108</v>
      </c>
      <c r="F182" s="45">
        <v>2017</v>
      </c>
      <c r="G182" s="72">
        <v>-22256.52</v>
      </c>
      <c r="H182" s="22">
        <v>242093</v>
      </c>
      <c r="I182" s="22">
        <v>207201.26</v>
      </c>
      <c r="J182" s="27">
        <f t="shared" si="6"/>
        <v>12635.220000000001</v>
      </c>
      <c r="K182" s="26">
        <v>41426</v>
      </c>
    </row>
    <row r="183" spans="1:11" s="16" customFormat="1" ht="14.25" customHeight="1">
      <c r="A183" s="6">
        <v>174</v>
      </c>
      <c r="B183" s="18">
        <v>1</v>
      </c>
      <c r="C183" s="19" t="s">
        <v>57</v>
      </c>
      <c r="D183" s="59">
        <v>6</v>
      </c>
      <c r="E183" s="68" t="s">
        <v>101</v>
      </c>
      <c r="F183" s="46">
        <v>2016</v>
      </c>
      <c r="G183" s="72">
        <v>-81886.54</v>
      </c>
      <c r="H183" s="22">
        <v>91264</v>
      </c>
      <c r="I183" s="22">
        <v>120965.96</v>
      </c>
      <c r="J183" s="27">
        <f t="shared" si="6"/>
        <v>-111588.5</v>
      </c>
      <c r="K183" s="26">
        <v>41426</v>
      </c>
    </row>
    <row r="184" spans="1:11" s="16" customFormat="1" ht="14.25" customHeight="1">
      <c r="A184" s="6">
        <v>175</v>
      </c>
      <c r="B184" s="18">
        <v>1</v>
      </c>
      <c r="C184" s="19" t="s">
        <v>57</v>
      </c>
      <c r="D184" s="59">
        <v>8</v>
      </c>
      <c r="E184" s="67" t="s">
        <v>103</v>
      </c>
      <c r="F184" s="45">
        <v>2017</v>
      </c>
      <c r="G184" s="72">
        <v>-151966.37</v>
      </c>
      <c r="H184" s="22">
        <v>110673</v>
      </c>
      <c r="I184" s="22">
        <v>63166.1</v>
      </c>
      <c r="J184" s="27">
        <f t="shared" si="6"/>
        <v>-104459.47</v>
      </c>
      <c r="K184" s="26">
        <v>41426</v>
      </c>
    </row>
    <row r="185" spans="1:11" s="16" customFormat="1" ht="14.25" customHeight="1">
      <c r="A185" s="6">
        <v>176</v>
      </c>
      <c r="B185" s="18">
        <v>1</v>
      </c>
      <c r="C185" s="19" t="s">
        <v>57</v>
      </c>
      <c r="D185" s="59">
        <v>11</v>
      </c>
      <c r="E185" s="68" t="s">
        <v>107</v>
      </c>
      <c r="F185" s="46">
        <v>2015</v>
      </c>
      <c r="G185" s="72">
        <v>-90223.6</v>
      </c>
      <c r="H185" s="22">
        <v>94965</v>
      </c>
      <c r="I185" s="22">
        <v>46644.9</v>
      </c>
      <c r="J185" s="27">
        <f t="shared" si="6"/>
        <v>-41903.50000000001</v>
      </c>
      <c r="K185" s="26">
        <v>41456</v>
      </c>
    </row>
    <row r="186" spans="1:11" s="16" customFormat="1" ht="14.25" customHeight="1">
      <c r="A186" s="6">
        <v>177</v>
      </c>
      <c r="B186" s="18">
        <v>1</v>
      </c>
      <c r="C186" s="19" t="s">
        <v>57</v>
      </c>
      <c r="D186" s="59">
        <v>13</v>
      </c>
      <c r="E186" s="68" t="s">
        <v>107</v>
      </c>
      <c r="F186" s="46">
        <v>2016</v>
      </c>
      <c r="G186" s="72">
        <v>14628.13</v>
      </c>
      <c r="H186" s="22">
        <v>81882</v>
      </c>
      <c r="I186" s="22">
        <v>22822.4</v>
      </c>
      <c r="J186" s="27">
        <f t="shared" si="6"/>
        <v>73687.73000000001</v>
      </c>
      <c r="K186" s="26">
        <v>41456</v>
      </c>
    </row>
    <row r="187" spans="1:11" s="16" customFormat="1" ht="14.25" customHeight="1">
      <c r="A187" s="6">
        <v>178</v>
      </c>
      <c r="B187" s="18">
        <v>1</v>
      </c>
      <c r="C187" s="19" t="s">
        <v>57</v>
      </c>
      <c r="D187" s="59">
        <v>1</v>
      </c>
      <c r="E187" s="68" t="s">
        <v>99</v>
      </c>
      <c r="F187" s="46">
        <v>2016</v>
      </c>
      <c r="G187" s="72">
        <v>198702.63</v>
      </c>
      <c r="H187" s="22">
        <v>237757</v>
      </c>
      <c r="I187" s="22">
        <v>62056.6</v>
      </c>
      <c r="J187" s="27">
        <f t="shared" si="6"/>
        <v>374403.03</v>
      </c>
      <c r="K187" s="26">
        <v>41548</v>
      </c>
    </row>
    <row r="188" spans="1:11" s="16" customFormat="1" ht="14.25" customHeight="1">
      <c r="A188" s="6">
        <v>179</v>
      </c>
      <c r="B188" s="18">
        <v>1</v>
      </c>
      <c r="C188" s="19" t="s">
        <v>57</v>
      </c>
      <c r="D188" s="59">
        <v>4</v>
      </c>
      <c r="E188" s="68" t="s">
        <v>107</v>
      </c>
      <c r="F188" s="46">
        <v>2015</v>
      </c>
      <c r="G188" s="72">
        <v>-464332.89</v>
      </c>
      <c r="H188" s="22">
        <v>237965</v>
      </c>
      <c r="I188" s="22">
        <v>168915.8</v>
      </c>
      <c r="J188" s="27">
        <f t="shared" si="6"/>
        <v>-395283.69</v>
      </c>
      <c r="K188" s="26">
        <v>41518</v>
      </c>
    </row>
    <row r="189" spans="1:11" ht="14.25" customHeight="1">
      <c r="A189" s="6">
        <v>180</v>
      </c>
      <c r="B189" s="13">
        <v>2</v>
      </c>
      <c r="C189" s="1" t="s">
        <v>58</v>
      </c>
      <c r="D189" s="57">
        <v>1</v>
      </c>
      <c r="E189" s="68" t="s">
        <v>104</v>
      </c>
      <c r="F189" s="46">
        <v>2016</v>
      </c>
      <c r="G189" s="65">
        <v>254934.2</v>
      </c>
      <c r="H189" s="23">
        <v>145303</v>
      </c>
      <c r="I189" s="23">
        <v>257464.46</v>
      </c>
      <c r="J189" s="27">
        <f t="shared" si="6"/>
        <v>142772.74000000002</v>
      </c>
      <c r="K189" s="7">
        <v>39356</v>
      </c>
    </row>
    <row r="190" spans="1:11" ht="14.25" customHeight="1">
      <c r="A190" s="6">
        <v>181</v>
      </c>
      <c r="B190" s="13">
        <v>2</v>
      </c>
      <c r="C190" s="1" t="s">
        <v>58</v>
      </c>
      <c r="D190" s="57">
        <v>3</v>
      </c>
      <c r="E190" s="68" t="s">
        <v>109</v>
      </c>
      <c r="F190" s="46">
        <v>2015</v>
      </c>
      <c r="G190" s="65">
        <v>-25546.98</v>
      </c>
      <c r="H190" s="23">
        <v>174465</v>
      </c>
      <c r="I190" s="23">
        <v>65368.1</v>
      </c>
      <c r="J190" s="27">
        <f t="shared" si="6"/>
        <v>83549.91999999998</v>
      </c>
      <c r="K190" s="7">
        <v>41456</v>
      </c>
    </row>
    <row r="191" spans="1:11" ht="14.25" customHeight="1">
      <c r="A191" s="6">
        <v>182</v>
      </c>
      <c r="B191" s="13">
        <v>2</v>
      </c>
      <c r="C191" s="1" t="s">
        <v>58</v>
      </c>
      <c r="D191" s="57">
        <v>7</v>
      </c>
      <c r="E191" s="68" t="s">
        <v>99</v>
      </c>
      <c r="F191" s="46">
        <v>2016</v>
      </c>
      <c r="G191" s="65">
        <v>-165234.64</v>
      </c>
      <c r="H191" s="23">
        <v>97474</v>
      </c>
      <c r="I191" s="23">
        <v>21396.5</v>
      </c>
      <c r="J191" s="27">
        <f t="shared" si="6"/>
        <v>-89157.14000000001</v>
      </c>
      <c r="K191" s="7">
        <v>40118</v>
      </c>
    </row>
    <row r="192" spans="1:11" ht="14.25" customHeight="1">
      <c r="A192" s="6">
        <v>183</v>
      </c>
      <c r="B192" s="13">
        <v>2</v>
      </c>
      <c r="C192" s="1" t="s">
        <v>58</v>
      </c>
      <c r="D192" s="57" t="s">
        <v>8</v>
      </c>
      <c r="E192" s="68" t="s">
        <v>106</v>
      </c>
      <c r="F192" s="46">
        <v>2015</v>
      </c>
      <c r="G192" s="65">
        <v>32593.07</v>
      </c>
      <c r="H192" s="23">
        <v>77592</v>
      </c>
      <c r="I192" s="23">
        <v>46056</v>
      </c>
      <c r="J192" s="27">
        <f t="shared" si="6"/>
        <v>64129.07000000001</v>
      </c>
      <c r="K192" s="7">
        <v>41548</v>
      </c>
    </row>
    <row r="193" spans="1:11" ht="14.25" customHeight="1">
      <c r="A193" s="6">
        <v>184</v>
      </c>
      <c r="B193" s="13">
        <v>2</v>
      </c>
      <c r="C193" s="1" t="s">
        <v>58</v>
      </c>
      <c r="D193" s="57">
        <v>5</v>
      </c>
      <c r="E193" s="68" t="s">
        <v>106</v>
      </c>
      <c r="F193" s="46">
        <v>2015</v>
      </c>
      <c r="G193" s="65">
        <v>70405.71</v>
      </c>
      <c r="H193" s="23">
        <v>105440</v>
      </c>
      <c r="I193" s="23">
        <v>116489.36</v>
      </c>
      <c r="J193" s="27">
        <f t="shared" si="6"/>
        <v>59356.35000000002</v>
      </c>
      <c r="K193" s="7">
        <v>41518</v>
      </c>
    </row>
    <row r="194" spans="1:11" s="20" customFormat="1" ht="12.75" customHeight="1">
      <c r="A194" s="6">
        <v>185</v>
      </c>
      <c r="B194" s="18">
        <v>1</v>
      </c>
      <c r="C194" s="21" t="s">
        <v>70</v>
      </c>
      <c r="D194" s="63">
        <v>57</v>
      </c>
      <c r="E194" s="68" t="s">
        <v>101</v>
      </c>
      <c r="F194" s="71">
        <v>2016</v>
      </c>
      <c r="G194" s="72">
        <v>-276425.78</v>
      </c>
      <c r="H194" s="22">
        <v>88658</v>
      </c>
      <c r="I194" s="22">
        <v>43658</v>
      </c>
      <c r="J194" s="27">
        <f t="shared" si="6"/>
        <v>-231425.78000000003</v>
      </c>
      <c r="K194" s="26">
        <v>40026</v>
      </c>
    </row>
    <row r="195" spans="1:11" s="16" customFormat="1" ht="14.25" customHeight="1">
      <c r="A195" s="6">
        <v>186</v>
      </c>
      <c r="B195" s="18">
        <v>1</v>
      </c>
      <c r="C195" s="19" t="s">
        <v>70</v>
      </c>
      <c r="D195" s="59" t="s">
        <v>74</v>
      </c>
      <c r="E195" s="67" t="s">
        <v>101</v>
      </c>
      <c r="F195" s="45">
        <v>2018</v>
      </c>
      <c r="G195" s="72">
        <v>113128.75</v>
      </c>
      <c r="H195" s="22">
        <v>89698</v>
      </c>
      <c r="I195" s="22">
        <v>92548</v>
      </c>
      <c r="J195" s="27">
        <f t="shared" si="6"/>
        <v>110278.75</v>
      </c>
      <c r="K195" s="26">
        <v>39264</v>
      </c>
    </row>
    <row r="196" spans="1:11" s="16" customFormat="1" ht="14.25" customHeight="1">
      <c r="A196" s="6">
        <v>187</v>
      </c>
      <c r="B196" s="18">
        <v>1</v>
      </c>
      <c r="C196" s="21" t="s">
        <v>70</v>
      </c>
      <c r="D196" s="63" t="s">
        <v>78</v>
      </c>
      <c r="E196" s="68" t="s">
        <v>104</v>
      </c>
      <c r="F196" s="71">
        <v>2016</v>
      </c>
      <c r="G196" s="72">
        <v>-3943.62</v>
      </c>
      <c r="H196" s="22">
        <v>86787</v>
      </c>
      <c r="I196" s="22">
        <v>149059</v>
      </c>
      <c r="J196" s="27">
        <f t="shared" si="6"/>
        <v>-66215.62</v>
      </c>
      <c r="K196" s="26">
        <v>39326</v>
      </c>
    </row>
    <row r="197" spans="1:11" ht="14.25" customHeight="1">
      <c r="A197" s="6">
        <v>188</v>
      </c>
      <c r="B197" s="13">
        <v>1</v>
      </c>
      <c r="C197" s="2" t="s">
        <v>70</v>
      </c>
      <c r="D197" s="62" t="s">
        <v>76</v>
      </c>
      <c r="E197" s="68" t="s">
        <v>97</v>
      </c>
      <c r="F197" s="71">
        <v>2016</v>
      </c>
      <c r="G197" s="72">
        <v>83619.61</v>
      </c>
      <c r="H197" s="22">
        <v>163958</v>
      </c>
      <c r="I197" s="23">
        <v>62525.78</v>
      </c>
      <c r="J197" s="27">
        <f t="shared" si="6"/>
        <v>185051.83</v>
      </c>
      <c r="K197" s="7">
        <v>40909</v>
      </c>
    </row>
    <row r="198" spans="1:11" ht="14.25" customHeight="1">
      <c r="A198" s="6">
        <v>189</v>
      </c>
      <c r="B198" s="13">
        <v>1</v>
      </c>
      <c r="C198" s="1" t="s">
        <v>70</v>
      </c>
      <c r="D198" s="57" t="s">
        <v>75</v>
      </c>
      <c r="E198" s="68" t="s">
        <v>101</v>
      </c>
      <c r="F198" s="46">
        <v>2016</v>
      </c>
      <c r="G198" s="72">
        <v>33061.45</v>
      </c>
      <c r="H198" s="22">
        <v>88257</v>
      </c>
      <c r="I198" s="23">
        <v>189446</v>
      </c>
      <c r="J198" s="27">
        <f t="shared" si="6"/>
        <v>-68127.55</v>
      </c>
      <c r="K198" s="7">
        <v>40878</v>
      </c>
    </row>
    <row r="199" spans="1:11" ht="14.25" customHeight="1">
      <c r="A199" s="6">
        <v>190</v>
      </c>
      <c r="B199" s="13">
        <v>1</v>
      </c>
      <c r="C199" s="1" t="s">
        <v>70</v>
      </c>
      <c r="D199" s="57">
        <v>59</v>
      </c>
      <c r="E199" s="68" t="s">
        <v>101</v>
      </c>
      <c r="F199" s="46">
        <v>2016</v>
      </c>
      <c r="G199" s="72">
        <v>200191.16</v>
      </c>
      <c r="H199" s="22">
        <v>134543</v>
      </c>
      <c r="I199" s="23">
        <v>420501.2</v>
      </c>
      <c r="J199" s="27">
        <f t="shared" si="6"/>
        <v>-85767.03999999998</v>
      </c>
      <c r="K199" s="7">
        <v>40940</v>
      </c>
    </row>
    <row r="200" spans="1:11" ht="14.25" customHeight="1">
      <c r="A200" s="6">
        <v>191</v>
      </c>
      <c r="B200" s="13">
        <v>1</v>
      </c>
      <c r="C200" s="1" t="s">
        <v>70</v>
      </c>
      <c r="D200" s="57" t="s">
        <v>77</v>
      </c>
      <c r="E200" s="68" t="s">
        <v>102</v>
      </c>
      <c r="F200" s="53">
        <v>2013</v>
      </c>
      <c r="G200" s="72">
        <f>86212.75+150000+130748</f>
        <v>366960.75</v>
      </c>
      <c r="H200" s="22">
        <v>835778</v>
      </c>
      <c r="I200" s="23">
        <f>1053827.01+400+150000</f>
        <v>1204227.01</v>
      </c>
      <c r="J200" s="27">
        <v>-1488</v>
      </c>
      <c r="K200" s="7">
        <v>41085</v>
      </c>
    </row>
    <row r="201" spans="1:11" ht="14.25" customHeight="1">
      <c r="A201" s="6">
        <v>192</v>
      </c>
      <c r="B201" s="13">
        <v>1</v>
      </c>
      <c r="C201" s="1" t="s">
        <v>70</v>
      </c>
      <c r="D201" s="57">
        <v>15</v>
      </c>
      <c r="E201" s="68" t="s">
        <v>107</v>
      </c>
      <c r="F201" s="46">
        <v>2015</v>
      </c>
      <c r="G201" s="72">
        <v>107065.04</v>
      </c>
      <c r="H201" s="22">
        <v>36273</v>
      </c>
      <c r="I201" s="23">
        <v>23979</v>
      </c>
      <c r="J201" s="27">
        <f aca="true" t="shared" si="7" ref="J201:J209">G201+H201-I201</f>
        <v>119359.03999999998</v>
      </c>
      <c r="K201" s="7">
        <v>41426</v>
      </c>
    </row>
    <row r="202" spans="1:11" s="40" customFormat="1" ht="14.25" customHeight="1">
      <c r="A202" s="6">
        <v>193</v>
      </c>
      <c r="B202" s="37">
        <v>1</v>
      </c>
      <c r="C202" s="38" t="s">
        <v>70</v>
      </c>
      <c r="D202" s="58">
        <v>51</v>
      </c>
      <c r="E202" s="68" t="s">
        <v>97</v>
      </c>
      <c r="F202" s="53">
        <v>2014</v>
      </c>
      <c r="G202" s="72">
        <v>-78786.72</v>
      </c>
      <c r="H202" s="22">
        <v>128082</v>
      </c>
      <c r="I202" s="27">
        <v>54581.42</v>
      </c>
      <c r="J202" s="27">
        <f t="shared" si="7"/>
        <v>-5286.139999999999</v>
      </c>
      <c r="K202" s="39">
        <v>41456</v>
      </c>
    </row>
    <row r="203" spans="1:11" ht="14.25" customHeight="1">
      <c r="A203" s="6">
        <v>194</v>
      </c>
      <c r="B203" s="13">
        <v>1</v>
      </c>
      <c r="C203" s="1" t="s">
        <v>70</v>
      </c>
      <c r="D203" s="57">
        <v>31</v>
      </c>
      <c r="E203" s="68" t="s">
        <v>99</v>
      </c>
      <c r="F203" s="46">
        <v>2016</v>
      </c>
      <c r="G203" s="72">
        <v>-218.04</v>
      </c>
      <c r="H203" s="22">
        <v>7936</v>
      </c>
      <c r="I203" s="23"/>
      <c r="J203" s="27">
        <f t="shared" si="7"/>
        <v>7717.96</v>
      </c>
      <c r="K203" s="7">
        <v>41548</v>
      </c>
    </row>
    <row r="204" spans="1:11" ht="14.25" customHeight="1">
      <c r="A204" s="6">
        <v>195</v>
      </c>
      <c r="B204" s="13">
        <v>1</v>
      </c>
      <c r="C204" s="1" t="s">
        <v>70</v>
      </c>
      <c r="D204" s="57">
        <v>3</v>
      </c>
      <c r="E204" s="68" t="s">
        <v>104</v>
      </c>
      <c r="F204" s="53">
        <v>2015</v>
      </c>
      <c r="G204" s="72">
        <v>-10654.16</v>
      </c>
      <c r="H204" s="22">
        <v>32785</v>
      </c>
      <c r="I204" s="23">
        <v>44219</v>
      </c>
      <c r="J204" s="27">
        <f t="shared" si="7"/>
        <v>-22088.16</v>
      </c>
      <c r="K204" s="7">
        <v>41518</v>
      </c>
    </row>
    <row r="205" spans="1:12" ht="14.25" customHeight="1">
      <c r="A205" s="6">
        <v>196</v>
      </c>
      <c r="B205" s="13">
        <v>1</v>
      </c>
      <c r="C205" s="1" t="s">
        <v>70</v>
      </c>
      <c r="D205" s="57">
        <v>9</v>
      </c>
      <c r="E205" s="67" t="s">
        <v>106</v>
      </c>
      <c r="F205" s="25">
        <v>2017</v>
      </c>
      <c r="G205" s="72">
        <v>101095.8</v>
      </c>
      <c r="H205" s="22">
        <v>96661</v>
      </c>
      <c r="I205" s="23">
        <v>88050.7</v>
      </c>
      <c r="J205" s="27">
        <f t="shared" si="7"/>
        <v>109706.09999999999</v>
      </c>
      <c r="K205" s="7">
        <v>41518</v>
      </c>
      <c r="L205" s="8"/>
    </row>
    <row r="206" spans="1:12" ht="14.25" customHeight="1">
      <c r="A206" s="6">
        <v>197</v>
      </c>
      <c r="B206" s="13">
        <v>2</v>
      </c>
      <c r="C206" s="1" t="s">
        <v>79</v>
      </c>
      <c r="D206" s="57">
        <v>4</v>
      </c>
      <c r="E206" s="68" t="s">
        <v>99</v>
      </c>
      <c r="F206" s="46">
        <v>2016</v>
      </c>
      <c r="G206" s="65">
        <v>100863.41</v>
      </c>
      <c r="H206" s="23">
        <v>124350</v>
      </c>
      <c r="I206" s="23">
        <v>100477</v>
      </c>
      <c r="J206" s="27">
        <f t="shared" si="7"/>
        <v>124736.41</v>
      </c>
      <c r="K206" s="7">
        <v>41548</v>
      </c>
      <c r="L206" s="8"/>
    </row>
    <row r="207" spans="1:11" ht="14.25" customHeight="1">
      <c r="A207" s="6">
        <v>198</v>
      </c>
      <c r="B207" s="13">
        <v>1</v>
      </c>
      <c r="C207" s="1" t="s">
        <v>82</v>
      </c>
      <c r="D207" s="57">
        <v>3</v>
      </c>
      <c r="E207" s="68" t="s">
        <v>108</v>
      </c>
      <c r="F207" s="46">
        <v>2016</v>
      </c>
      <c r="G207" s="72">
        <v>-543647.64</v>
      </c>
      <c r="H207" s="22">
        <v>63861</v>
      </c>
      <c r="I207" s="23">
        <v>87025.65</v>
      </c>
      <c r="J207" s="27">
        <f t="shared" si="7"/>
        <v>-566812.29</v>
      </c>
      <c r="K207" s="7">
        <v>40483</v>
      </c>
    </row>
    <row r="208" spans="1:12" ht="14.25" customHeight="1">
      <c r="A208" s="6">
        <v>199</v>
      </c>
      <c r="B208" s="13">
        <v>1</v>
      </c>
      <c r="C208" s="1" t="s">
        <v>82</v>
      </c>
      <c r="D208" s="57">
        <v>4</v>
      </c>
      <c r="E208" s="68" t="s">
        <v>107</v>
      </c>
      <c r="F208" s="46">
        <v>2016</v>
      </c>
      <c r="G208" s="72">
        <v>111533.03</v>
      </c>
      <c r="H208" s="22">
        <v>89534</v>
      </c>
      <c r="I208" s="23">
        <v>83548.15</v>
      </c>
      <c r="J208" s="27">
        <f t="shared" si="7"/>
        <v>117518.88</v>
      </c>
      <c r="K208" s="7">
        <v>41426</v>
      </c>
      <c r="L208" s="8"/>
    </row>
    <row r="209" spans="1:11" ht="14.25" customHeight="1">
      <c r="A209" s="6">
        <v>200</v>
      </c>
      <c r="B209" s="13">
        <v>1</v>
      </c>
      <c r="C209" s="1" t="s">
        <v>82</v>
      </c>
      <c r="D209" s="57" t="s">
        <v>24</v>
      </c>
      <c r="E209" s="68" t="s">
        <v>101</v>
      </c>
      <c r="F209" s="53">
        <v>2015</v>
      </c>
      <c r="G209" s="72">
        <v>-136991.34</v>
      </c>
      <c r="H209" s="22">
        <v>141665</v>
      </c>
      <c r="I209" s="23">
        <v>49911.82</v>
      </c>
      <c r="J209" s="27">
        <f t="shared" si="7"/>
        <v>-45238.159999999996</v>
      </c>
      <c r="K209" s="7">
        <v>41426</v>
      </c>
    </row>
    <row r="210" spans="1:11" ht="14.25" customHeight="1">
      <c r="A210" s="6">
        <v>201</v>
      </c>
      <c r="B210" s="13">
        <v>1</v>
      </c>
      <c r="C210" s="1" t="s">
        <v>82</v>
      </c>
      <c r="D210" s="57">
        <v>6</v>
      </c>
      <c r="E210" s="68" t="s">
        <v>107</v>
      </c>
      <c r="F210" s="53">
        <v>2015</v>
      </c>
      <c r="G210" s="72">
        <v>123154.65</v>
      </c>
      <c r="H210" s="22">
        <v>74313</v>
      </c>
      <c r="I210" s="23">
        <f>23905.1+132286.7</f>
        <v>156191.80000000002</v>
      </c>
      <c r="J210" s="27">
        <v>41276</v>
      </c>
      <c r="K210" s="7">
        <v>41456</v>
      </c>
    </row>
    <row r="211" spans="1:11" s="40" customFormat="1" ht="14.25" customHeight="1">
      <c r="A211" s="6">
        <v>202</v>
      </c>
      <c r="B211" s="37">
        <v>2</v>
      </c>
      <c r="C211" s="38" t="s">
        <v>83</v>
      </c>
      <c r="D211" s="58">
        <v>3</v>
      </c>
      <c r="E211" s="69" t="s">
        <v>102</v>
      </c>
      <c r="F211" s="70">
        <v>2018</v>
      </c>
      <c r="G211" s="65">
        <v>-123361.32</v>
      </c>
      <c r="H211" s="23">
        <v>91862</v>
      </c>
      <c r="I211" s="27">
        <v>114532</v>
      </c>
      <c r="J211" s="27">
        <f>G211+H211-I211</f>
        <v>-146031.32</v>
      </c>
      <c r="K211" s="39">
        <v>41456</v>
      </c>
    </row>
    <row r="212" spans="1:11" ht="14.25" customHeight="1">
      <c r="A212" s="6">
        <v>203</v>
      </c>
      <c r="B212" s="13">
        <v>2</v>
      </c>
      <c r="C212" s="1" t="s">
        <v>73</v>
      </c>
      <c r="D212" s="57">
        <v>8</v>
      </c>
      <c r="E212" s="68" t="s">
        <v>99</v>
      </c>
      <c r="F212" s="46">
        <v>2016</v>
      </c>
      <c r="G212" s="65">
        <v>13861.11</v>
      </c>
      <c r="H212" s="23">
        <v>22521</v>
      </c>
      <c r="I212" s="23">
        <v>9649</v>
      </c>
      <c r="J212" s="27">
        <f>G212+H212-I212</f>
        <v>26733.11</v>
      </c>
      <c r="K212" s="7">
        <v>41548</v>
      </c>
    </row>
    <row r="213" spans="1:11" ht="14.25" customHeight="1">
      <c r="A213" s="6">
        <v>204</v>
      </c>
      <c r="B213" s="13">
        <v>1</v>
      </c>
      <c r="C213" s="1" t="s">
        <v>69</v>
      </c>
      <c r="D213" s="57">
        <v>5</v>
      </c>
      <c r="E213" s="68" t="s">
        <v>106</v>
      </c>
      <c r="F213" s="46">
        <v>2016</v>
      </c>
      <c r="G213" s="72">
        <v>-168743.41</v>
      </c>
      <c r="H213" s="22">
        <v>354553</v>
      </c>
      <c r="I213" s="23">
        <v>149594.36</v>
      </c>
      <c r="J213" s="27">
        <f>G213+H213-I213</f>
        <v>36215.23000000001</v>
      </c>
      <c r="K213" s="7">
        <v>40940</v>
      </c>
    </row>
    <row r="214" spans="1:11" ht="14.25" customHeight="1">
      <c r="A214" s="6">
        <v>205</v>
      </c>
      <c r="B214" s="13">
        <v>1</v>
      </c>
      <c r="C214" s="1" t="s">
        <v>69</v>
      </c>
      <c r="D214" s="57">
        <v>18</v>
      </c>
      <c r="E214" s="68" t="s">
        <v>105</v>
      </c>
      <c r="F214" s="46">
        <v>2016</v>
      </c>
      <c r="G214" s="72">
        <v>802532.42</v>
      </c>
      <c r="H214" s="22">
        <v>307136</v>
      </c>
      <c r="I214" s="23">
        <v>858862.5</v>
      </c>
      <c r="J214" s="27">
        <f>G214+H214-I214</f>
        <v>250805.91999999993</v>
      </c>
      <c r="K214" s="7">
        <v>41426</v>
      </c>
    </row>
    <row r="215" spans="1:11" ht="14.25" customHeight="1">
      <c r="A215" s="6">
        <v>206</v>
      </c>
      <c r="B215" s="13">
        <v>1</v>
      </c>
      <c r="C215" s="1" t="s">
        <v>69</v>
      </c>
      <c r="D215" s="57">
        <v>2</v>
      </c>
      <c r="E215" s="68" t="s">
        <v>105</v>
      </c>
      <c r="F215" s="46">
        <v>2016</v>
      </c>
      <c r="G215" s="72">
        <v>-353369.69</v>
      </c>
      <c r="H215" s="22">
        <v>185882</v>
      </c>
      <c r="I215" s="23">
        <f>125550.4-64642</f>
        <v>60908.399999999994</v>
      </c>
      <c r="J215" s="27">
        <v>-228396</v>
      </c>
      <c r="K215" s="7">
        <v>41426</v>
      </c>
    </row>
    <row r="216" spans="1:11" s="40" customFormat="1" ht="14.25" customHeight="1">
      <c r="A216" s="6">
        <v>207</v>
      </c>
      <c r="B216" s="37">
        <v>1</v>
      </c>
      <c r="C216" s="38" t="s">
        <v>69</v>
      </c>
      <c r="D216" s="58">
        <v>20</v>
      </c>
      <c r="E216" s="68" t="s">
        <v>105</v>
      </c>
      <c r="F216" s="53">
        <v>2015</v>
      </c>
      <c r="G216" s="72">
        <v>-88025.04</v>
      </c>
      <c r="H216" s="22">
        <v>243985</v>
      </c>
      <c r="I216" s="27">
        <v>250359.92</v>
      </c>
      <c r="J216" s="27">
        <f aca="true" t="shared" si="8" ref="J216:J247">G216+H216-I216</f>
        <v>-94399.95999999999</v>
      </c>
      <c r="K216" s="39">
        <v>41426</v>
      </c>
    </row>
    <row r="217" spans="1:11" ht="14.25" customHeight="1">
      <c r="A217" s="6">
        <v>208</v>
      </c>
      <c r="B217" s="13">
        <v>1</v>
      </c>
      <c r="C217" s="1" t="s">
        <v>69</v>
      </c>
      <c r="D217" s="57">
        <v>23</v>
      </c>
      <c r="E217" s="68" t="s">
        <v>105</v>
      </c>
      <c r="F217" s="46">
        <v>2016</v>
      </c>
      <c r="G217" s="72">
        <v>-136870.52</v>
      </c>
      <c r="H217" s="22">
        <v>192352</v>
      </c>
      <c r="I217" s="23">
        <v>86074.5</v>
      </c>
      <c r="J217" s="27">
        <f t="shared" si="8"/>
        <v>-30593.01999999999</v>
      </c>
      <c r="K217" s="7">
        <v>41426</v>
      </c>
    </row>
    <row r="218" spans="1:11" ht="14.25" customHeight="1">
      <c r="A218" s="6">
        <v>209</v>
      </c>
      <c r="B218" s="13">
        <v>1</v>
      </c>
      <c r="C218" s="1" t="s">
        <v>69</v>
      </c>
      <c r="D218" s="57">
        <v>8</v>
      </c>
      <c r="E218" s="68" t="s">
        <v>104</v>
      </c>
      <c r="F218" s="46">
        <v>2016</v>
      </c>
      <c r="G218" s="72">
        <v>-24556.95</v>
      </c>
      <c r="H218" s="22">
        <v>181202</v>
      </c>
      <c r="I218" s="23">
        <v>106427.4</v>
      </c>
      <c r="J218" s="27">
        <f t="shared" si="8"/>
        <v>50217.649999999994</v>
      </c>
      <c r="K218" s="7">
        <v>41426</v>
      </c>
    </row>
    <row r="219" spans="1:11" ht="14.25" customHeight="1">
      <c r="A219" s="6">
        <v>210</v>
      </c>
      <c r="B219" s="13">
        <v>1</v>
      </c>
      <c r="C219" s="1" t="s">
        <v>69</v>
      </c>
      <c r="D219" s="57" t="s">
        <v>71</v>
      </c>
      <c r="E219" s="68" t="s">
        <v>104</v>
      </c>
      <c r="F219" s="53">
        <v>2015</v>
      </c>
      <c r="G219" s="72">
        <v>124554.88</v>
      </c>
      <c r="H219" s="22">
        <v>136232</v>
      </c>
      <c r="I219" s="23">
        <v>297303.17</v>
      </c>
      <c r="J219" s="27">
        <f t="shared" si="8"/>
        <v>-36516.28999999998</v>
      </c>
      <c r="K219" s="7">
        <v>41306</v>
      </c>
    </row>
    <row r="220" spans="1:11" ht="14.25" customHeight="1">
      <c r="A220" s="6">
        <v>211</v>
      </c>
      <c r="B220" s="13">
        <v>1</v>
      </c>
      <c r="C220" s="1" t="s">
        <v>69</v>
      </c>
      <c r="D220" s="57">
        <v>10</v>
      </c>
      <c r="E220" s="68" t="s">
        <v>106</v>
      </c>
      <c r="F220" s="46">
        <v>2019</v>
      </c>
      <c r="G220" s="72">
        <v>-152490.11</v>
      </c>
      <c r="H220" s="22">
        <v>218633</v>
      </c>
      <c r="I220" s="23">
        <v>109160.68</v>
      </c>
      <c r="J220" s="27">
        <f t="shared" si="8"/>
        <v>-43017.78999999998</v>
      </c>
      <c r="K220" s="7">
        <v>41487</v>
      </c>
    </row>
    <row r="221" spans="1:11" ht="14.25" customHeight="1">
      <c r="A221" s="6">
        <v>212</v>
      </c>
      <c r="B221" s="13">
        <v>2</v>
      </c>
      <c r="C221" s="1" t="s">
        <v>72</v>
      </c>
      <c r="D221" s="57">
        <v>3</v>
      </c>
      <c r="E221" s="68" t="s">
        <v>99</v>
      </c>
      <c r="F221" s="46">
        <v>2016</v>
      </c>
      <c r="G221" s="65">
        <v>-32429.51</v>
      </c>
      <c r="H221" s="23">
        <v>18159</v>
      </c>
      <c r="I221" s="23">
        <v>96333</v>
      </c>
      <c r="J221" s="27">
        <f t="shared" si="8"/>
        <v>-110603.51</v>
      </c>
      <c r="K221" s="7">
        <v>41548</v>
      </c>
    </row>
    <row r="222" spans="1:11" ht="14.25" customHeight="1">
      <c r="A222" s="6">
        <v>213</v>
      </c>
      <c r="B222" s="13">
        <v>1</v>
      </c>
      <c r="C222" s="1" t="s">
        <v>94</v>
      </c>
      <c r="D222" s="57">
        <v>22</v>
      </c>
      <c r="E222" s="68" t="s">
        <v>101</v>
      </c>
      <c r="F222" s="46">
        <v>2016</v>
      </c>
      <c r="G222" s="72">
        <v>238673.17</v>
      </c>
      <c r="H222" s="22">
        <v>131158</v>
      </c>
      <c r="I222" s="23">
        <v>123991</v>
      </c>
      <c r="J222" s="27">
        <f t="shared" si="8"/>
        <v>245840.17000000004</v>
      </c>
      <c r="K222" s="7">
        <v>41122</v>
      </c>
    </row>
    <row r="223" spans="1:11" ht="14.25" customHeight="1">
      <c r="A223" s="6">
        <v>214</v>
      </c>
      <c r="B223" s="13">
        <v>2</v>
      </c>
      <c r="C223" s="1" t="s">
        <v>94</v>
      </c>
      <c r="D223" s="57">
        <v>73</v>
      </c>
      <c r="E223" s="68" t="s">
        <v>105</v>
      </c>
      <c r="F223" s="46">
        <v>2016</v>
      </c>
      <c r="G223" s="65">
        <v>-102291.32</v>
      </c>
      <c r="H223" s="23">
        <v>212218</v>
      </c>
      <c r="I223" s="23">
        <v>202381.46</v>
      </c>
      <c r="J223" s="27">
        <f t="shared" si="8"/>
        <v>-92454.78</v>
      </c>
      <c r="K223" s="7">
        <v>40544</v>
      </c>
    </row>
    <row r="224" spans="1:11" ht="14.25" customHeight="1">
      <c r="A224" s="6">
        <v>215</v>
      </c>
      <c r="B224" s="13">
        <v>2</v>
      </c>
      <c r="C224" s="1" t="s">
        <v>94</v>
      </c>
      <c r="D224" s="57">
        <v>75</v>
      </c>
      <c r="E224" s="67" t="s">
        <v>99</v>
      </c>
      <c r="F224" s="25">
        <v>2017</v>
      </c>
      <c r="G224" s="65">
        <v>-239586.85</v>
      </c>
      <c r="H224" s="23">
        <v>214529</v>
      </c>
      <c r="I224" s="23">
        <f>192372.06+12360</f>
        <v>204732.06</v>
      </c>
      <c r="J224" s="27">
        <f t="shared" si="8"/>
        <v>-229789.91</v>
      </c>
      <c r="K224" s="7">
        <v>40544</v>
      </c>
    </row>
    <row r="225" spans="1:11" ht="14.25" customHeight="1">
      <c r="A225" s="6">
        <v>216</v>
      </c>
      <c r="B225" s="13">
        <v>2</v>
      </c>
      <c r="C225" s="1" t="s">
        <v>94</v>
      </c>
      <c r="D225" s="57">
        <v>59</v>
      </c>
      <c r="E225" s="68" t="s">
        <v>99</v>
      </c>
      <c r="F225" s="46">
        <v>2016</v>
      </c>
      <c r="G225" s="65">
        <v>105370.55</v>
      </c>
      <c r="H225" s="23">
        <v>85586</v>
      </c>
      <c r="I225" s="23">
        <f>50775.36+10920</f>
        <v>61695.36</v>
      </c>
      <c r="J225" s="27">
        <f t="shared" si="8"/>
        <v>129261.18999999999</v>
      </c>
      <c r="K225" s="7">
        <v>41122</v>
      </c>
    </row>
    <row r="226" spans="1:11" ht="14.25" customHeight="1">
      <c r="A226" s="6">
        <v>217</v>
      </c>
      <c r="B226" s="13">
        <v>3</v>
      </c>
      <c r="C226" s="1" t="s">
        <v>94</v>
      </c>
      <c r="D226" s="57" t="s">
        <v>59</v>
      </c>
      <c r="E226" s="68" t="s">
        <v>102</v>
      </c>
      <c r="F226" s="46">
        <v>2018</v>
      </c>
      <c r="G226" s="65">
        <v>-525897.08</v>
      </c>
      <c r="H226" s="23">
        <v>161386</v>
      </c>
      <c r="I226" s="23">
        <v>85449.81</v>
      </c>
      <c r="J226" s="27">
        <f t="shared" si="8"/>
        <v>-449960.88999999996</v>
      </c>
      <c r="K226" s="7">
        <v>41306</v>
      </c>
    </row>
    <row r="227" spans="1:11" ht="14.25" customHeight="1">
      <c r="A227" s="6">
        <v>218</v>
      </c>
      <c r="B227" s="13">
        <v>3</v>
      </c>
      <c r="C227" s="1" t="s">
        <v>94</v>
      </c>
      <c r="D227" s="57">
        <v>83</v>
      </c>
      <c r="E227" s="68" t="s">
        <v>97</v>
      </c>
      <c r="F227" s="53">
        <v>2015</v>
      </c>
      <c r="G227" s="65">
        <v>-116996.9</v>
      </c>
      <c r="H227" s="23">
        <v>214141</v>
      </c>
      <c r="I227" s="23">
        <v>179312.62</v>
      </c>
      <c r="J227" s="27">
        <f t="shared" si="8"/>
        <v>-82168.51999999999</v>
      </c>
      <c r="K227" s="7">
        <v>39448</v>
      </c>
    </row>
    <row r="228" spans="1:11" ht="14.25" customHeight="1">
      <c r="A228" s="6">
        <v>219</v>
      </c>
      <c r="B228" s="13">
        <v>3</v>
      </c>
      <c r="C228" s="1" t="s">
        <v>94</v>
      </c>
      <c r="D228" s="57" t="s">
        <v>60</v>
      </c>
      <c r="E228" s="68" t="s">
        <v>107</v>
      </c>
      <c r="F228" s="53">
        <v>2015</v>
      </c>
      <c r="G228" s="65">
        <v>295699.23</v>
      </c>
      <c r="H228" s="23">
        <v>204409</v>
      </c>
      <c r="I228" s="23">
        <f>643300.98+300+900</f>
        <v>644500.98</v>
      </c>
      <c r="J228" s="27">
        <f t="shared" si="8"/>
        <v>-144392.75</v>
      </c>
      <c r="K228" s="7">
        <v>39448</v>
      </c>
    </row>
    <row r="229" spans="1:11" ht="14.25" customHeight="1">
      <c r="A229" s="6">
        <v>220</v>
      </c>
      <c r="B229" s="13">
        <v>3</v>
      </c>
      <c r="C229" s="1" t="s">
        <v>94</v>
      </c>
      <c r="D229" s="57">
        <v>119</v>
      </c>
      <c r="E229" s="68" t="s">
        <v>99</v>
      </c>
      <c r="F229" s="46">
        <v>2016</v>
      </c>
      <c r="G229" s="65">
        <v>209361.2</v>
      </c>
      <c r="H229" s="23">
        <v>181816</v>
      </c>
      <c r="I229" s="23">
        <v>220918.66</v>
      </c>
      <c r="J229" s="27">
        <f t="shared" si="8"/>
        <v>170258.54</v>
      </c>
      <c r="K229" s="7">
        <v>41548</v>
      </c>
    </row>
    <row r="230" spans="1:11" ht="14.25" customHeight="1">
      <c r="A230" s="6">
        <v>221</v>
      </c>
      <c r="B230" s="13">
        <v>1</v>
      </c>
      <c r="C230" s="1" t="s">
        <v>94</v>
      </c>
      <c r="D230" s="57">
        <v>27</v>
      </c>
      <c r="E230" s="68" t="s">
        <v>107</v>
      </c>
      <c r="F230" s="53">
        <v>2015</v>
      </c>
      <c r="G230" s="72">
        <v>-104837.27</v>
      </c>
      <c r="H230" s="22">
        <v>132836</v>
      </c>
      <c r="I230" s="23">
        <v>38964.82</v>
      </c>
      <c r="J230" s="27">
        <f t="shared" si="8"/>
        <v>-10966.090000000004</v>
      </c>
      <c r="K230" s="7">
        <v>40179</v>
      </c>
    </row>
    <row r="231" spans="1:11" ht="14.25" customHeight="1">
      <c r="A231" s="6">
        <v>222</v>
      </c>
      <c r="B231" s="13">
        <v>3</v>
      </c>
      <c r="C231" s="1" t="s">
        <v>94</v>
      </c>
      <c r="D231" s="57" t="s">
        <v>61</v>
      </c>
      <c r="E231" s="68" t="s">
        <v>100</v>
      </c>
      <c r="F231" s="53">
        <v>2015</v>
      </c>
      <c r="G231" s="65">
        <v>88312.12</v>
      </c>
      <c r="H231" s="23">
        <v>151681</v>
      </c>
      <c r="I231" s="23">
        <v>120172.19</v>
      </c>
      <c r="J231" s="27">
        <f t="shared" si="8"/>
        <v>119820.93</v>
      </c>
      <c r="K231" s="7">
        <v>41334</v>
      </c>
    </row>
    <row r="232" spans="1:11" ht="14.25" customHeight="1">
      <c r="A232" s="6">
        <v>223</v>
      </c>
      <c r="B232" s="13">
        <v>3</v>
      </c>
      <c r="C232" s="1" t="s">
        <v>94</v>
      </c>
      <c r="D232" s="57" t="s">
        <v>62</v>
      </c>
      <c r="E232" s="69" t="s">
        <v>100</v>
      </c>
      <c r="F232" s="70">
        <v>2018</v>
      </c>
      <c r="G232" s="65">
        <v>-80566.11</v>
      </c>
      <c r="H232" s="23">
        <v>123805</v>
      </c>
      <c r="I232" s="23">
        <v>21007</v>
      </c>
      <c r="J232" s="27">
        <f t="shared" si="8"/>
        <v>22231.89</v>
      </c>
      <c r="K232" s="7">
        <v>41395</v>
      </c>
    </row>
    <row r="233" spans="1:11" ht="14.25" customHeight="1">
      <c r="A233" s="6">
        <v>224</v>
      </c>
      <c r="B233" s="13">
        <v>3</v>
      </c>
      <c r="C233" s="1" t="s">
        <v>94</v>
      </c>
      <c r="D233" s="57" t="s">
        <v>63</v>
      </c>
      <c r="E233" s="68" t="s">
        <v>102</v>
      </c>
      <c r="F233" s="53">
        <v>2015</v>
      </c>
      <c r="G233" s="65">
        <v>32407.19</v>
      </c>
      <c r="H233" s="23">
        <v>186164</v>
      </c>
      <c r="I233" s="23">
        <v>143853.64</v>
      </c>
      <c r="J233" s="27">
        <f t="shared" si="8"/>
        <v>74717.54999999999</v>
      </c>
      <c r="K233" s="7">
        <v>41395</v>
      </c>
    </row>
    <row r="234" spans="1:11" ht="14.25" customHeight="1">
      <c r="A234" s="6">
        <v>225</v>
      </c>
      <c r="B234" s="13">
        <v>3</v>
      </c>
      <c r="C234" s="1" t="s">
        <v>94</v>
      </c>
      <c r="D234" s="57" t="s">
        <v>64</v>
      </c>
      <c r="E234" s="69" t="s">
        <v>97</v>
      </c>
      <c r="F234" s="45">
        <v>2018</v>
      </c>
      <c r="G234" s="65">
        <v>202130.58</v>
      </c>
      <c r="H234" s="23">
        <v>137646</v>
      </c>
      <c r="I234" s="23">
        <v>113143.06</v>
      </c>
      <c r="J234" s="27">
        <f t="shared" si="8"/>
        <v>226633.51999999996</v>
      </c>
      <c r="K234" s="7">
        <v>41456</v>
      </c>
    </row>
    <row r="235" spans="1:11" ht="14.25" customHeight="1">
      <c r="A235" s="6">
        <v>226</v>
      </c>
      <c r="B235" s="13">
        <v>1</v>
      </c>
      <c r="C235" s="1" t="s">
        <v>94</v>
      </c>
      <c r="D235" s="57">
        <v>2</v>
      </c>
      <c r="E235" s="68" t="s">
        <v>107</v>
      </c>
      <c r="F235" s="53">
        <v>2015</v>
      </c>
      <c r="G235" s="72">
        <v>355739.19</v>
      </c>
      <c r="H235" s="22">
        <v>114940</v>
      </c>
      <c r="I235" s="23">
        <v>13019.5</v>
      </c>
      <c r="J235" s="27">
        <f t="shared" si="8"/>
        <v>457659.69</v>
      </c>
      <c r="K235" s="7">
        <v>41426</v>
      </c>
    </row>
    <row r="236" spans="1:11" ht="14.25" customHeight="1">
      <c r="A236" s="6">
        <v>227</v>
      </c>
      <c r="B236" s="13">
        <v>1</v>
      </c>
      <c r="C236" s="1" t="s">
        <v>94</v>
      </c>
      <c r="D236" s="57">
        <v>20</v>
      </c>
      <c r="E236" s="68" t="s">
        <v>103</v>
      </c>
      <c r="F236" s="46">
        <v>2016</v>
      </c>
      <c r="G236" s="72">
        <v>-68363.87</v>
      </c>
      <c r="H236" s="22">
        <v>155093</v>
      </c>
      <c r="I236" s="23">
        <v>99401.28</v>
      </c>
      <c r="J236" s="27">
        <f t="shared" si="8"/>
        <v>-12672.149999999994</v>
      </c>
      <c r="K236" s="7">
        <v>41426</v>
      </c>
    </row>
    <row r="237" spans="1:11" ht="14.25" customHeight="1">
      <c r="A237" s="6">
        <v>228</v>
      </c>
      <c r="B237" s="13">
        <v>1</v>
      </c>
      <c r="C237" s="1" t="s">
        <v>94</v>
      </c>
      <c r="D237" s="57">
        <v>23</v>
      </c>
      <c r="E237" s="68" t="s">
        <v>107</v>
      </c>
      <c r="F237" s="53">
        <v>2015</v>
      </c>
      <c r="G237" s="72">
        <v>198888.56</v>
      </c>
      <c r="H237" s="22">
        <v>169355</v>
      </c>
      <c r="I237" s="23">
        <v>30464.1</v>
      </c>
      <c r="J237" s="27">
        <f t="shared" si="8"/>
        <v>337779.46</v>
      </c>
      <c r="K237" s="7">
        <v>41456</v>
      </c>
    </row>
    <row r="238" spans="1:11" ht="14.25" customHeight="1">
      <c r="A238" s="6">
        <v>229</v>
      </c>
      <c r="B238" s="13">
        <v>1</v>
      </c>
      <c r="C238" s="1" t="s">
        <v>94</v>
      </c>
      <c r="D238" s="57" t="s">
        <v>65</v>
      </c>
      <c r="E238" s="68" t="s">
        <v>107</v>
      </c>
      <c r="F238" s="46">
        <v>2016</v>
      </c>
      <c r="G238" s="72">
        <v>60737.38</v>
      </c>
      <c r="H238" s="22">
        <v>86748</v>
      </c>
      <c r="I238" s="23">
        <v>19120.3</v>
      </c>
      <c r="J238" s="27">
        <f t="shared" si="8"/>
        <v>128365.08</v>
      </c>
      <c r="K238" s="7">
        <v>41456</v>
      </c>
    </row>
    <row r="239" spans="1:11" ht="14.25" customHeight="1">
      <c r="A239" s="6">
        <v>230</v>
      </c>
      <c r="B239" s="13">
        <v>1</v>
      </c>
      <c r="C239" s="1" t="s">
        <v>94</v>
      </c>
      <c r="D239" s="57">
        <v>26</v>
      </c>
      <c r="E239" s="68" t="s">
        <v>107</v>
      </c>
      <c r="F239" s="46">
        <v>2016</v>
      </c>
      <c r="G239" s="72">
        <v>-1084.06</v>
      </c>
      <c r="H239" s="22">
        <v>195119</v>
      </c>
      <c r="I239" s="23">
        <v>187163.8</v>
      </c>
      <c r="J239" s="27">
        <f t="shared" si="8"/>
        <v>6871.140000000014</v>
      </c>
      <c r="K239" s="7">
        <v>41456</v>
      </c>
    </row>
    <row r="240" spans="1:11" ht="14.25" customHeight="1">
      <c r="A240" s="6">
        <v>231</v>
      </c>
      <c r="B240" s="13">
        <v>1</v>
      </c>
      <c r="C240" s="1" t="s">
        <v>94</v>
      </c>
      <c r="D240" s="57">
        <v>28</v>
      </c>
      <c r="E240" s="68" t="s">
        <v>103</v>
      </c>
      <c r="F240" s="46">
        <v>2018</v>
      </c>
      <c r="G240" s="72">
        <v>334550.92</v>
      </c>
      <c r="H240" s="22">
        <v>206650</v>
      </c>
      <c r="I240" s="23">
        <v>329619.06</v>
      </c>
      <c r="J240" s="27">
        <f t="shared" si="8"/>
        <v>211581.85999999993</v>
      </c>
      <c r="K240" s="7">
        <v>41456</v>
      </c>
    </row>
    <row r="241" spans="1:11" ht="14.25" customHeight="1">
      <c r="A241" s="6">
        <v>232</v>
      </c>
      <c r="B241" s="13">
        <v>1</v>
      </c>
      <c r="C241" s="1" t="s">
        <v>94</v>
      </c>
      <c r="D241" s="57">
        <v>29</v>
      </c>
      <c r="E241" s="68" t="s">
        <v>109</v>
      </c>
      <c r="F241" s="46">
        <v>2018</v>
      </c>
      <c r="G241" s="72">
        <v>-37210.85</v>
      </c>
      <c r="H241" s="22">
        <v>107925</v>
      </c>
      <c r="I241" s="23">
        <v>82641.66</v>
      </c>
      <c r="J241" s="27">
        <f t="shared" si="8"/>
        <v>-11927.51000000001</v>
      </c>
      <c r="K241" s="7">
        <v>41426</v>
      </c>
    </row>
    <row r="242" spans="1:11" ht="14.25" customHeight="1">
      <c r="A242" s="6">
        <v>233</v>
      </c>
      <c r="B242" s="13">
        <v>1</v>
      </c>
      <c r="C242" s="1" t="s">
        <v>94</v>
      </c>
      <c r="D242" s="57">
        <v>30</v>
      </c>
      <c r="E242" s="68" t="s">
        <v>102</v>
      </c>
      <c r="F242" s="46">
        <v>2016</v>
      </c>
      <c r="G242" s="72">
        <v>-62720.22</v>
      </c>
      <c r="H242" s="22">
        <v>159906</v>
      </c>
      <c r="I242" s="23">
        <v>39976.04</v>
      </c>
      <c r="J242" s="27">
        <f t="shared" si="8"/>
        <v>57209.74</v>
      </c>
      <c r="K242" s="7">
        <v>41456</v>
      </c>
    </row>
    <row r="243" spans="1:11" ht="14.25" customHeight="1">
      <c r="A243" s="6">
        <v>234</v>
      </c>
      <c r="B243" s="13">
        <v>1</v>
      </c>
      <c r="C243" s="1" t="s">
        <v>94</v>
      </c>
      <c r="D243" s="57">
        <v>31</v>
      </c>
      <c r="E243" s="68" t="s">
        <v>103</v>
      </c>
      <c r="F243" s="53">
        <v>2015</v>
      </c>
      <c r="G243" s="72">
        <v>-315178.35</v>
      </c>
      <c r="H243" s="22">
        <v>125816</v>
      </c>
      <c r="I243" s="23">
        <v>57248.84</v>
      </c>
      <c r="J243" s="27">
        <f t="shared" si="8"/>
        <v>-246611.18999999997</v>
      </c>
      <c r="K243" s="7">
        <v>41426</v>
      </c>
    </row>
    <row r="244" spans="1:11" ht="14.25" customHeight="1">
      <c r="A244" s="6">
        <v>235</v>
      </c>
      <c r="B244" s="13">
        <v>1</v>
      </c>
      <c r="C244" s="1" t="s">
        <v>94</v>
      </c>
      <c r="D244" s="57">
        <v>33</v>
      </c>
      <c r="E244" s="67" t="s">
        <v>109</v>
      </c>
      <c r="F244" s="25">
        <v>2018</v>
      </c>
      <c r="G244" s="72">
        <v>49503.48</v>
      </c>
      <c r="H244" s="22">
        <v>100111</v>
      </c>
      <c r="I244" s="23">
        <v>43324</v>
      </c>
      <c r="J244" s="27">
        <f t="shared" si="8"/>
        <v>106290.48000000001</v>
      </c>
      <c r="K244" s="7">
        <v>41456</v>
      </c>
    </row>
    <row r="245" spans="1:11" ht="12.75">
      <c r="A245" s="6">
        <v>236</v>
      </c>
      <c r="B245" s="13">
        <v>2</v>
      </c>
      <c r="C245" s="1" t="s">
        <v>94</v>
      </c>
      <c r="D245" s="57">
        <v>49</v>
      </c>
      <c r="E245" s="68" t="s">
        <v>102</v>
      </c>
      <c r="F245" s="53">
        <v>2014</v>
      </c>
      <c r="G245" s="65">
        <v>371138.98</v>
      </c>
      <c r="H245" s="23">
        <v>245167</v>
      </c>
      <c r="I245" s="23">
        <v>332237.26</v>
      </c>
      <c r="J245" s="27">
        <f t="shared" si="8"/>
        <v>284068.72</v>
      </c>
      <c r="K245" s="7">
        <v>41548</v>
      </c>
    </row>
    <row r="246" spans="1:11" ht="14.25" customHeight="1">
      <c r="A246" s="6">
        <v>237</v>
      </c>
      <c r="B246" s="13">
        <v>2</v>
      </c>
      <c r="C246" s="1" t="s">
        <v>94</v>
      </c>
      <c r="D246" s="57">
        <v>34</v>
      </c>
      <c r="E246" s="68" t="s">
        <v>102</v>
      </c>
      <c r="F246" s="46">
        <v>2016</v>
      </c>
      <c r="G246" s="65">
        <v>303896.32</v>
      </c>
      <c r="H246" s="23">
        <v>244630</v>
      </c>
      <c r="I246" s="23">
        <v>351352.7</v>
      </c>
      <c r="J246" s="27">
        <f t="shared" si="8"/>
        <v>197173.62000000005</v>
      </c>
      <c r="K246" s="7">
        <v>41456</v>
      </c>
    </row>
    <row r="247" spans="1:11" ht="14.25" customHeight="1">
      <c r="A247" s="6">
        <v>238</v>
      </c>
      <c r="B247" s="13">
        <v>2</v>
      </c>
      <c r="C247" s="1" t="s">
        <v>94</v>
      </c>
      <c r="D247" s="57">
        <v>35</v>
      </c>
      <c r="E247" s="68" t="s">
        <v>105</v>
      </c>
      <c r="F247" s="46">
        <v>2016</v>
      </c>
      <c r="G247" s="65">
        <v>186050.96</v>
      </c>
      <c r="H247" s="23">
        <v>114900</v>
      </c>
      <c r="I247" s="23">
        <f>106187.56+10920</f>
        <v>117107.56</v>
      </c>
      <c r="J247" s="27">
        <f t="shared" si="8"/>
        <v>183843.39999999997</v>
      </c>
      <c r="K247" s="7">
        <v>41426</v>
      </c>
    </row>
    <row r="248" spans="1:11" ht="14.25" customHeight="1">
      <c r="A248" s="6">
        <v>239</v>
      </c>
      <c r="B248" s="13">
        <v>2</v>
      </c>
      <c r="C248" s="1" t="s">
        <v>94</v>
      </c>
      <c r="D248" s="57">
        <v>37</v>
      </c>
      <c r="E248" s="68" t="s">
        <v>100</v>
      </c>
      <c r="F248" s="53">
        <v>2015</v>
      </c>
      <c r="G248" s="65">
        <v>-10439.28</v>
      </c>
      <c r="H248" s="23">
        <v>92086</v>
      </c>
      <c r="I248" s="23">
        <v>59334.32</v>
      </c>
      <c r="J248" s="27">
        <f aca="true" t="shared" si="9" ref="J248:J265">G248+H248-I248</f>
        <v>22312.4</v>
      </c>
      <c r="K248" s="7">
        <v>41426</v>
      </c>
    </row>
    <row r="249" spans="1:11" ht="14.25" customHeight="1">
      <c r="A249" s="6">
        <v>240</v>
      </c>
      <c r="B249" s="13">
        <v>2</v>
      </c>
      <c r="C249" s="1" t="s">
        <v>94</v>
      </c>
      <c r="D249" s="57">
        <v>39</v>
      </c>
      <c r="E249" s="68" t="s">
        <v>103</v>
      </c>
      <c r="F249" s="46">
        <v>2016</v>
      </c>
      <c r="G249" s="65">
        <v>136271.4</v>
      </c>
      <c r="H249" s="23">
        <v>122997</v>
      </c>
      <c r="I249" s="23">
        <v>56305</v>
      </c>
      <c r="J249" s="27">
        <f t="shared" si="9"/>
        <v>202963.4</v>
      </c>
      <c r="K249" s="7">
        <v>41579</v>
      </c>
    </row>
    <row r="250" spans="1:11" ht="14.25" customHeight="1">
      <c r="A250" s="6">
        <v>241</v>
      </c>
      <c r="B250" s="13">
        <v>2</v>
      </c>
      <c r="C250" s="1" t="s">
        <v>94</v>
      </c>
      <c r="D250" s="57">
        <v>43</v>
      </c>
      <c r="E250" s="68" t="s">
        <v>99</v>
      </c>
      <c r="F250" s="53">
        <v>2014</v>
      </c>
      <c r="G250" s="65">
        <v>30474.22</v>
      </c>
      <c r="H250" s="23">
        <v>60919</v>
      </c>
      <c r="I250" s="23">
        <v>236.4</v>
      </c>
      <c r="J250" s="27">
        <f t="shared" si="9"/>
        <v>91156.82</v>
      </c>
      <c r="K250" s="7">
        <v>41456</v>
      </c>
    </row>
    <row r="251" spans="1:11" ht="14.25" customHeight="1">
      <c r="A251" s="6">
        <v>242</v>
      </c>
      <c r="B251" s="13">
        <v>2</v>
      </c>
      <c r="C251" s="1" t="s">
        <v>94</v>
      </c>
      <c r="D251" s="57">
        <v>46</v>
      </c>
      <c r="E251" s="68" t="s">
        <v>101</v>
      </c>
      <c r="F251" s="53">
        <v>2014</v>
      </c>
      <c r="G251" s="65">
        <v>-112137.11</v>
      </c>
      <c r="H251" s="23">
        <v>48491</v>
      </c>
      <c r="I251" s="23">
        <v>6716.44</v>
      </c>
      <c r="J251" s="27">
        <f t="shared" si="9"/>
        <v>-70362.55</v>
      </c>
      <c r="K251" s="7">
        <v>41456</v>
      </c>
    </row>
    <row r="252" spans="1:11" ht="14.25" customHeight="1">
      <c r="A252" s="6">
        <v>243</v>
      </c>
      <c r="B252" s="13">
        <v>2</v>
      </c>
      <c r="C252" s="1" t="s">
        <v>94</v>
      </c>
      <c r="D252" s="57">
        <v>47</v>
      </c>
      <c r="E252" s="67" t="s">
        <v>102</v>
      </c>
      <c r="F252" s="25">
        <v>2017</v>
      </c>
      <c r="G252" s="65">
        <v>-173436.95</v>
      </c>
      <c r="H252" s="23">
        <v>197119</v>
      </c>
      <c r="I252" s="23">
        <v>239250.9</v>
      </c>
      <c r="J252" s="27">
        <f t="shared" si="9"/>
        <v>-215568.85</v>
      </c>
      <c r="K252" s="7">
        <v>41426</v>
      </c>
    </row>
    <row r="253" spans="1:11" ht="14.25" customHeight="1">
      <c r="A253" s="6">
        <v>244</v>
      </c>
      <c r="B253" s="13">
        <v>2</v>
      </c>
      <c r="C253" s="1" t="s">
        <v>94</v>
      </c>
      <c r="D253" s="57">
        <v>48</v>
      </c>
      <c r="E253" s="68" t="s">
        <v>97</v>
      </c>
      <c r="F253" s="46">
        <v>2016</v>
      </c>
      <c r="G253" s="65">
        <v>43647.38</v>
      </c>
      <c r="H253" s="23">
        <v>152410</v>
      </c>
      <c r="I253" s="23">
        <v>64162.49</v>
      </c>
      <c r="J253" s="27">
        <f t="shared" si="9"/>
        <v>131894.89</v>
      </c>
      <c r="K253" s="7">
        <v>41456</v>
      </c>
    </row>
    <row r="254" spans="1:11" ht="14.25" customHeight="1">
      <c r="A254" s="6">
        <v>245</v>
      </c>
      <c r="B254" s="13">
        <v>2</v>
      </c>
      <c r="C254" s="1" t="s">
        <v>94</v>
      </c>
      <c r="D254" s="57">
        <v>41</v>
      </c>
      <c r="E254" s="68" t="s">
        <v>99</v>
      </c>
      <c r="F254" s="46">
        <v>2016</v>
      </c>
      <c r="G254" s="65">
        <v>-221989.53</v>
      </c>
      <c r="H254" s="23">
        <v>137762</v>
      </c>
      <c r="I254" s="23">
        <v>73766</v>
      </c>
      <c r="J254" s="27">
        <f t="shared" si="9"/>
        <v>-157993.53</v>
      </c>
      <c r="K254" s="7">
        <v>41548</v>
      </c>
    </row>
    <row r="255" spans="1:11" ht="14.25" customHeight="1">
      <c r="A255" s="6">
        <v>246</v>
      </c>
      <c r="B255" s="13">
        <v>2</v>
      </c>
      <c r="C255" s="1" t="s">
        <v>94</v>
      </c>
      <c r="D255" s="57">
        <v>56</v>
      </c>
      <c r="E255" s="68" t="s">
        <v>107</v>
      </c>
      <c r="F255" s="53">
        <v>2015</v>
      </c>
      <c r="G255" s="65">
        <v>-7577.79</v>
      </c>
      <c r="H255" s="23">
        <v>63010</v>
      </c>
      <c r="I255" s="23">
        <v>76581</v>
      </c>
      <c r="J255" s="27">
        <f t="shared" si="9"/>
        <v>-21148.79</v>
      </c>
      <c r="K255" s="7">
        <v>41426</v>
      </c>
    </row>
    <row r="256" spans="1:11" ht="14.25" customHeight="1">
      <c r="A256" s="6">
        <v>247</v>
      </c>
      <c r="B256" s="13">
        <v>2</v>
      </c>
      <c r="C256" s="1" t="s">
        <v>94</v>
      </c>
      <c r="D256" s="57">
        <v>65</v>
      </c>
      <c r="E256" s="68" t="s">
        <v>104</v>
      </c>
      <c r="F256" s="46">
        <v>2016</v>
      </c>
      <c r="G256" s="65">
        <v>-115328.12</v>
      </c>
      <c r="H256" s="23">
        <v>44108</v>
      </c>
      <c r="I256" s="23">
        <v>84746.2</v>
      </c>
      <c r="J256" s="27">
        <f t="shared" si="9"/>
        <v>-155966.32</v>
      </c>
      <c r="K256" s="7">
        <v>41426</v>
      </c>
    </row>
    <row r="257" spans="1:11" ht="14.25" customHeight="1">
      <c r="A257" s="6">
        <v>248</v>
      </c>
      <c r="B257" s="13">
        <v>2</v>
      </c>
      <c r="C257" s="1" t="s">
        <v>94</v>
      </c>
      <c r="D257" s="57" t="s">
        <v>21</v>
      </c>
      <c r="E257" s="67" t="s">
        <v>102</v>
      </c>
      <c r="F257" s="25">
        <v>2017</v>
      </c>
      <c r="G257" s="65">
        <v>-208064.98</v>
      </c>
      <c r="H257" s="23">
        <v>110203</v>
      </c>
      <c r="I257" s="23">
        <f>109436.98+10920</f>
        <v>120356.98</v>
      </c>
      <c r="J257" s="27">
        <f t="shared" si="9"/>
        <v>-218218.96000000002</v>
      </c>
      <c r="K257" s="7">
        <v>41426</v>
      </c>
    </row>
    <row r="258" spans="1:11" ht="14.25" customHeight="1">
      <c r="A258" s="6">
        <v>249</v>
      </c>
      <c r="B258" s="13">
        <v>2</v>
      </c>
      <c r="C258" s="1" t="s">
        <v>94</v>
      </c>
      <c r="D258" s="57">
        <v>69</v>
      </c>
      <c r="E258" s="67" t="s">
        <v>108</v>
      </c>
      <c r="F258" s="25">
        <v>2017</v>
      </c>
      <c r="G258" s="65">
        <v>91246.76</v>
      </c>
      <c r="H258" s="23">
        <v>217360</v>
      </c>
      <c r="I258" s="23">
        <v>173790.4</v>
      </c>
      <c r="J258" s="27">
        <f t="shared" si="9"/>
        <v>134816.36000000002</v>
      </c>
      <c r="K258" s="7">
        <v>41456</v>
      </c>
    </row>
    <row r="259" spans="1:11" ht="14.25" customHeight="1">
      <c r="A259" s="6">
        <v>250</v>
      </c>
      <c r="B259" s="13">
        <v>2</v>
      </c>
      <c r="C259" s="1" t="s">
        <v>94</v>
      </c>
      <c r="D259" s="57" t="s">
        <v>66</v>
      </c>
      <c r="E259" s="67" t="s">
        <v>101</v>
      </c>
      <c r="F259" s="25">
        <v>2017</v>
      </c>
      <c r="G259" s="65">
        <v>-1330454.68</v>
      </c>
      <c r="H259" s="23">
        <v>192440</v>
      </c>
      <c r="I259" s="23">
        <v>80938.8</v>
      </c>
      <c r="J259" s="27">
        <f t="shared" si="9"/>
        <v>-1218953.48</v>
      </c>
      <c r="K259" s="7">
        <v>41456</v>
      </c>
    </row>
    <row r="260" spans="1:11" ht="14.25" customHeight="1">
      <c r="A260" s="6">
        <v>251</v>
      </c>
      <c r="B260" s="13">
        <v>2</v>
      </c>
      <c r="C260" s="1" t="s">
        <v>94</v>
      </c>
      <c r="D260" s="57">
        <v>71</v>
      </c>
      <c r="E260" s="68" t="s">
        <v>99</v>
      </c>
      <c r="F260" s="46">
        <v>2016</v>
      </c>
      <c r="G260" s="65">
        <v>-742498.25</v>
      </c>
      <c r="H260" s="23">
        <v>199576</v>
      </c>
      <c r="I260" s="23">
        <v>390826.8</v>
      </c>
      <c r="J260" s="27">
        <f t="shared" si="9"/>
        <v>-933749.05</v>
      </c>
      <c r="K260" s="7">
        <v>41426</v>
      </c>
    </row>
    <row r="261" spans="1:11" ht="14.25" customHeight="1">
      <c r="A261" s="6">
        <v>252</v>
      </c>
      <c r="B261" s="14">
        <v>2</v>
      </c>
      <c r="C261" s="1" t="s">
        <v>94</v>
      </c>
      <c r="D261" s="57">
        <v>77</v>
      </c>
      <c r="E261" s="68" t="s">
        <v>100</v>
      </c>
      <c r="F261" s="46">
        <v>2016</v>
      </c>
      <c r="G261" s="65">
        <v>30023.75</v>
      </c>
      <c r="H261" s="23">
        <v>200739</v>
      </c>
      <c r="I261" s="23">
        <f>138853.28+2274.8</f>
        <v>141128.08</v>
      </c>
      <c r="J261" s="27">
        <f t="shared" si="9"/>
        <v>89634.67000000001</v>
      </c>
      <c r="K261" s="7">
        <v>41456</v>
      </c>
    </row>
    <row r="262" spans="1:11" ht="14.25" customHeight="1">
      <c r="A262" s="6">
        <v>253</v>
      </c>
      <c r="B262" s="13">
        <v>2</v>
      </c>
      <c r="C262" s="1" t="s">
        <v>94</v>
      </c>
      <c r="D262" s="57" t="s">
        <v>67</v>
      </c>
      <c r="E262" s="68" t="s">
        <v>97</v>
      </c>
      <c r="F262" s="46">
        <v>2016</v>
      </c>
      <c r="G262" s="65">
        <v>51026.85</v>
      </c>
      <c r="H262" s="23">
        <v>191413</v>
      </c>
      <c r="I262" s="23">
        <v>161241.28</v>
      </c>
      <c r="J262" s="27">
        <f t="shared" si="9"/>
        <v>81198.57</v>
      </c>
      <c r="K262" s="7">
        <v>41456</v>
      </c>
    </row>
    <row r="263" spans="1:11" ht="14.25" customHeight="1">
      <c r="A263" s="6">
        <v>254</v>
      </c>
      <c r="B263" s="13">
        <v>2</v>
      </c>
      <c r="C263" s="1" t="s">
        <v>94</v>
      </c>
      <c r="D263" s="57">
        <v>79</v>
      </c>
      <c r="E263" s="68"/>
      <c r="F263" s="53">
        <v>2012</v>
      </c>
      <c r="G263" s="65">
        <v>-336930.43</v>
      </c>
      <c r="H263" s="23">
        <v>397145</v>
      </c>
      <c r="I263" s="23">
        <f>268345.04+1137.4</f>
        <v>269482.44</v>
      </c>
      <c r="J263" s="27">
        <f t="shared" si="9"/>
        <v>-209267.87</v>
      </c>
      <c r="K263" s="7">
        <v>41456</v>
      </c>
    </row>
    <row r="264" spans="1:11" ht="14.25" customHeight="1">
      <c r="A264" s="6">
        <v>255</v>
      </c>
      <c r="B264" s="13">
        <v>1</v>
      </c>
      <c r="C264" s="1" t="s">
        <v>94</v>
      </c>
      <c r="D264" s="57">
        <v>24</v>
      </c>
      <c r="E264" s="68" t="s">
        <v>102</v>
      </c>
      <c r="F264" s="46">
        <v>2016</v>
      </c>
      <c r="G264" s="72">
        <v>-210092.07</v>
      </c>
      <c r="H264" s="22">
        <v>109688</v>
      </c>
      <c r="I264" s="23">
        <v>12143</v>
      </c>
      <c r="J264" s="27">
        <f t="shared" si="9"/>
        <v>-112547.07</v>
      </c>
      <c r="K264" s="7">
        <v>41456</v>
      </c>
    </row>
    <row r="265" spans="1:11" ht="14.25" customHeight="1">
      <c r="A265" s="6">
        <v>256</v>
      </c>
      <c r="B265" s="13">
        <v>1</v>
      </c>
      <c r="C265" s="1" t="s">
        <v>94</v>
      </c>
      <c r="D265" s="57">
        <v>25</v>
      </c>
      <c r="E265" s="68" t="s">
        <v>99</v>
      </c>
      <c r="F265" s="46">
        <v>2016</v>
      </c>
      <c r="G265" s="72">
        <v>4510.3</v>
      </c>
      <c r="H265" s="22">
        <v>119505</v>
      </c>
      <c r="I265" s="23">
        <v>70937.3</v>
      </c>
      <c r="J265" s="27">
        <f t="shared" si="9"/>
        <v>53078</v>
      </c>
      <c r="K265" s="7">
        <v>41548</v>
      </c>
    </row>
    <row r="266" spans="1:11" ht="15" customHeight="1" thickBot="1">
      <c r="A266" s="10"/>
      <c r="B266" s="15"/>
      <c r="C266" s="11" t="s">
        <v>1</v>
      </c>
      <c r="D266" s="64"/>
      <c r="E266" s="48"/>
      <c r="F266" s="48"/>
      <c r="G266" s="66">
        <f>SUM(G10:G265)</f>
        <v>-7326478.759999992</v>
      </c>
      <c r="H266" s="36">
        <f>SUM(H10:H265)</f>
        <v>45703494</v>
      </c>
      <c r="I266" s="36">
        <f>SUM(I10:I265)</f>
        <v>45778714.37999998</v>
      </c>
      <c r="J266" s="35">
        <f>SUM(J10:J265)</f>
        <v>-7401698.749999998</v>
      </c>
      <c r="K266" s="31"/>
    </row>
    <row r="267" spans="1:11" ht="15" customHeight="1">
      <c r="A267" s="10"/>
      <c r="B267" s="15"/>
      <c r="C267" s="29"/>
      <c r="D267" s="29"/>
      <c r="E267" s="49"/>
      <c r="F267" s="49"/>
      <c r="G267" s="42"/>
      <c r="H267" s="30"/>
      <c r="I267" s="30"/>
      <c r="J267" s="42"/>
      <c r="K267" s="8"/>
    </row>
    <row r="268" spans="7:10" ht="12.75">
      <c r="G268" s="24"/>
      <c r="H268" s="24"/>
      <c r="I268" s="24"/>
      <c r="J268" s="24"/>
    </row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spans="1:11" ht="14.25" customHeight="1">
      <c r="A279" s="51">
        <v>158</v>
      </c>
      <c r="B279" s="32">
        <v>2</v>
      </c>
      <c r="C279" s="33" t="s">
        <v>55</v>
      </c>
      <c r="D279" s="32" t="s">
        <v>47</v>
      </c>
      <c r="E279" s="50"/>
      <c r="F279" s="46"/>
      <c r="G279" s="34">
        <v>138467.25</v>
      </c>
      <c r="H279" s="34" t="e">
        <f>SUBTOTAL(9,#REF!)</f>
        <v>#REF!</v>
      </c>
      <c r="I279" s="34">
        <f>26297</f>
        <v>26297</v>
      </c>
      <c r="J279" s="34" t="e">
        <f>G279+H279-I279-#REF!</f>
        <v>#REF!</v>
      </c>
      <c r="K279" s="43">
        <v>41426</v>
      </c>
    </row>
    <row r="286" ht="12.75"/>
    <row r="287" ht="12.75"/>
    <row r="288" ht="12.75"/>
  </sheetData>
  <sheetProtection/>
  <autoFilter ref="A9:L266"/>
  <mergeCells count="18">
    <mergeCell ref="E8:E9"/>
    <mergeCell ref="F8:F9"/>
    <mergeCell ref="J7:J9"/>
    <mergeCell ref="K6:K9"/>
    <mergeCell ref="E7:F7"/>
    <mergeCell ref="G7:G9"/>
    <mergeCell ref="H7:H9"/>
    <mergeCell ref="I7:I9"/>
    <mergeCell ref="A1:J1"/>
    <mergeCell ref="A2:J2"/>
    <mergeCell ref="A3:J3"/>
    <mergeCell ref="A4:J4"/>
    <mergeCell ref="A6:A9"/>
    <mergeCell ref="B6:B9"/>
    <mergeCell ref="C6:C9"/>
    <mergeCell ref="D6:D9"/>
    <mergeCell ref="E6:F6"/>
    <mergeCell ref="G6:J6"/>
  </mergeCells>
  <printOptions/>
  <pageMargins left="0.1968503937007874" right="0.1968503937007874" top="0.7874015748031497" bottom="0.2362204724409449" header="0.15748031496062992" footer="0.15748031496062992"/>
  <pageSetup horizontalDpi="600" verticalDpi="600" orientation="landscape" paperSize="9" scale="67" r:id="rId3"/>
  <rowBreaks count="5" manualBreakCount="5">
    <brk id="40" min="2" max="18" man="1"/>
    <brk id="90" min="2" max="18" man="1"/>
    <brk id="149" min="2" max="18" man="1"/>
    <brk id="194" min="2" max="18" man="1"/>
    <brk id="249" min="2" max="1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2020-01-28T03:04:53Z</cp:lastPrinted>
  <dcterms:created xsi:type="dcterms:W3CDTF">2013-03-24T01:31:44Z</dcterms:created>
  <dcterms:modified xsi:type="dcterms:W3CDTF">2020-02-12T22:24:36Z</dcterms:modified>
  <cp:category/>
  <cp:version/>
  <cp:contentType/>
  <cp:contentStatus/>
</cp:coreProperties>
</file>