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2016" sheetId="1" r:id="rId1"/>
  </sheets>
  <definedNames>
    <definedName name="_xlnm._FilterDatabase" localSheetId="0" hidden="1">'2016'!$A$9:$S$280</definedName>
    <definedName name="_xlnm.Print_Area" localSheetId="0">'2016'!$A$1:$N$280</definedName>
  </definedNames>
  <calcPr fullCalcOnLoad="1" refMode="R1C1"/>
</workbook>
</file>

<file path=xl/sharedStrings.xml><?xml version="1.0" encoding="utf-8"?>
<sst xmlns="http://schemas.openxmlformats.org/spreadsheetml/2006/main" count="389" uniqueCount="130">
  <si>
    <t>№№ п/п</t>
  </si>
  <si>
    <t>ИТОГО:</t>
  </si>
  <si>
    <t>№         Рем-строй-участка, обслужи-вающего МКД</t>
  </si>
  <si>
    <t>поступление за размещение рекламы с января по июль 2013</t>
  </si>
  <si>
    <t>возмещение затрат на ремонт офисного помещения</t>
  </si>
  <si>
    <t xml:space="preserve"> (в сумму поступления не включена)</t>
  </si>
  <si>
    <t>( включена в сумму оплаты за нежилые помещения)</t>
  </si>
  <si>
    <t xml:space="preserve"> № дома</t>
  </si>
  <si>
    <t>2/1</t>
  </si>
  <si>
    <t>2/2</t>
  </si>
  <si>
    <t>2/3</t>
  </si>
  <si>
    <t>40 лет Победы</t>
  </si>
  <si>
    <t xml:space="preserve">60 лет СССР пр-т </t>
  </si>
  <si>
    <t>6 В</t>
  </si>
  <si>
    <t>1 А</t>
  </si>
  <si>
    <t>6 А</t>
  </si>
  <si>
    <t>6 Б</t>
  </si>
  <si>
    <t>8 А</t>
  </si>
  <si>
    <t>Бумагина</t>
  </si>
  <si>
    <t>Горького</t>
  </si>
  <si>
    <t>20 А</t>
  </si>
  <si>
    <t>20 Б</t>
  </si>
  <si>
    <t>Дзержинского</t>
  </si>
  <si>
    <t xml:space="preserve">Дзержинского </t>
  </si>
  <si>
    <t>17 А</t>
  </si>
  <si>
    <t>17 Б</t>
  </si>
  <si>
    <t>Димитрова</t>
  </si>
  <si>
    <t>63 А</t>
  </si>
  <si>
    <t>65 А</t>
  </si>
  <si>
    <t>Калинина</t>
  </si>
  <si>
    <t>Карла Маркса</t>
  </si>
  <si>
    <t>4 А</t>
  </si>
  <si>
    <t>Комсомольская</t>
  </si>
  <si>
    <t>Ленина</t>
  </si>
  <si>
    <t>Лесная</t>
  </si>
  <si>
    <t>Маяковского</t>
  </si>
  <si>
    <t>22 А</t>
  </si>
  <si>
    <t>16/1</t>
  </si>
  <si>
    <t>18/1</t>
  </si>
  <si>
    <t>Миллера</t>
  </si>
  <si>
    <t>10 А</t>
  </si>
  <si>
    <t>18 А</t>
  </si>
  <si>
    <t>18 Б</t>
  </si>
  <si>
    <t>18 В</t>
  </si>
  <si>
    <t>24 А</t>
  </si>
  <si>
    <t>Набережная</t>
  </si>
  <si>
    <t>Невская</t>
  </si>
  <si>
    <t>Некрасова</t>
  </si>
  <si>
    <t>3 А</t>
  </si>
  <si>
    <t>5 А</t>
  </si>
  <si>
    <t>Октябрьская</t>
  </si>
  <si>
    <t>Первомайский</t>
  </si>
  <si>
    <t>29 А</t>
  </si>
  <si>
    <t>55 А</t>
  </si>
  <si>
    <t>58 Б</t>
  </si>
  <si>
    <t>70 А</t>
  </si>
  <si>
    <t>80 А</t>
  </si>
  <si>
    <t>82 А</t>
  </si>
  <si>
    <t>84 А</t>
  </si>
  <si>
    <t>84 Б</t>
  </si>
  <si>
    <t>86 А</t>
  </si>
  <si>
    <t>86 Б</t>
  </si>
  <si>
    <t>Пионерская</t>
  </si>
  <si>
    <t>Постышева</t>
  </si>
  <si>
    <t>Пушкина</t>
  </si>
  <si>
    <t>Ремонтный</t>
  </si>
  <si>
    <t>Репина</t>
  </si>
  <si>
    <t>121/3</t>
  </si>
  <si>
    <t>83 А</t>
  </si>
  <si>
    <t>121/4</t>
  </si>
  <si>
    <t>119/2</t>
  </si>
  <si>
    <t>121/1</t>
  </si>
  <si>
    <t>121/2</t>
  </si>
  <si>
    <t>25 А</t>
  </si>
  <si>
    <t>69 А</t>
  </si>
  <si>
    <t>77 А</t>
  </si>
  <si>
    <t>32 А</t>
  </si>
  <si>
    <t>Шолом Алейхема</t>
  </si>
  <si>
    <t>Наименование улицы</t>
  </si>
  <si>
    <t>Чапаева</t>
  </si>
  <si>
    <t>Советская</t>
  </si>
  <si>
    <t>21 Б</t>
  </si>
  <si>
    <t>Швейный</t>
  </si>
  <si>
    <t>Ульяновская</t>
  </si>
  <si>
    <t>57 А</t>
  </si>
  <si>
    <t>57 В</t>
  </si>
  <si>
    <t>57 Д</t>
  </si>
  <si>
    <t>60 Б</t>
  </si>
  <si>
    <t>57 Г</t>
  </si>
  <si>
    <t>Солдатский</t>
  </si>
  <si>
    <t xml:space="preserve">Бумагина </t>
  </si>
  <si>
    <t xml:space="preserve">Калинина </t>
  </si>
  <si>
    <t>Театральный</t>
  </si>
  <si>
    <t>Тихонькая</t>
  </si>
  <si>
    <t xml:space="preserve">Шолом Алейхема </t>
  </si>
  <si>
    <t>ООО Управляющая компания "Рембытстройсервис"</t>
  </si>
  <si>
    <t>Отчет</t>
  </si>
  <si>
    <t>о движении денежных средств по статье "Текущий ремонт общего имущества МКД"</t>
  </si>
  <si>
    <t>Дата принятия  под управление в УК "РБСС"</t>
  </si>
  <si>
    <t>13 А</t>
  </si>
  <si>
    <t>74А</t>
  </si>
  <si>
    <t>44В</t>
  </si>
  <si>
    <t>горького</t>
  </si>
  <si>
    <t>ленина</t>
  </si>
  <si>
    <t>37а</t>
  </si>
  <si>
    <t>советская</t>
  </si>
  <si>
    <t>44а</t>
  </si>
  <si>
    <t>44б</t>
  </si>
  <si>
    <t>шолом а</t>
  </si>
  <si>
    <t>15а</t>
  </si>
  <si>
    <t>30а</t>
  </si>
  <si>
    <t>Остаток денежных средств на счете МКД  на 01.01.2016</t>
  </si>
  <si>
    <t>В том числе:</t>
  </si>
  <si>
    <t xml:space="preserve">Расход денежных средств по МКД  </t>
  </si>
  <si>
    <t xml:space="preserve">Поступления на счёт МКД </t>
  </si>
  <si>
    <t xml:space="preserve"> от ОАО "Единый заказчик" ,перечисления в ТСЖ по Тек.Рем.</t>
  </si>
  <si>
    <t xml:space="preserve">оплата собственниками/арендаторами  ЖИлых помещений </t>
  </si>
  <si>
    <t xml:space="preserve">оплата собственниками / арендаторами/ НЕжилых помещений </t>
  </si>
  <si>
    <t>пионерская</t>
  </si>
  <si>
    <t>60а</t>
  </si>
  <si>
    <t>22г</t>
  </si>
  <si>
    <t xml:space="preserve"> 01.01.2013</t>
  </si>
  <si>
    <t>01.07.2009 19.12.2011 01.01.2013</t>
  </si>
  <si>
    <t>01.08.2008 01.01.2010</t>
  </si>
  <si>
    <t xml:space="preserve">ИТОГО поступление денежных средств по МКД за январь-декабрь 2016 год </t>
  </si>
  <si>
    <t>ВСЕГО : Остаток денежных средств  на 31.12.2016 г.</t>
  </si>
  <si>
    <t>Остаток денежных средств на счете МКД  на 31.12.2016 г.</t>
  </si>
  <si>
    <t>Задолженность  МКД  перед ООО УК "РБСС"на 31.12.2016 г.</t>
  </si>
  <si>
    <t>Движение денежных средств по статье затрат "Текущего ремонта общего имущества МКД" 
на период с 01.01.2016 по 31.12.2016 г. г.</t>
  </si>
  <si>
    <t>на 31 декабря 2016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</si>
</sst>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mmmm\ yyyy;@"/>
    <numFmt numFmtId="181" formatCode="#,##0.00;[Red]\-#,##0.00"/>
    <numFmt numFmtId="182" formatCode="#,##0.0"/>
    <numFmt numFmtId="183" formatCode="#,##0.00_ ;[Red]\-#,##0.00\ "/>
    <numFmt numFmtId="184" formatCode="#,##0_ ;[Red]\-#,##0\ "/>
    <numFmt numFmtId="185" formatCode="#,##0.0_ ;[Red]\-#,##0.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183" fontId="2" fillId="32" borderId="10" xfId="0" applyNumberFormat="1" applyFont="1" applyFill="1" applyBorder="1" applyAlignment="1">
      <alignment horizontal="right" vertical="center" wrapText="1"/>
    </xf>
    <xf numFmtId="183" fontId="2" fillId="0" borderId="12" xfId="0" applyNumberFormat="1" applyFont="1" applyBorder="1" applyAlignment="1">
      <alignment horizontal="right" vertical="center" wrapText="1"/>
    </xf>
    <xf numFmtId="183" fontId="2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32" borderId="0" xfId="0" applyFont="1" applyFill="1" applyAlignment="1">
      <alignment horizontal="right"/>
    </xf>
    <xf numFmtId="0" fontId="4" fillId="32" borderId="10" xfId="0" applyFont="1" applyFill="1" applyBorder="1" applyAlignment="1">
      <alignment horizontal="center"/>
    </xf>
    <xf numFmtId="14" fontId="2" fillId="32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32" borderId="0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2" fillId="32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Alignment="1">
      <alignment/>
    </xf>
    <xf numFmtId="184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/>
    </xf>
    <xf numFmtId="14" fontId="2" fillId="32" borderId="0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/>
    </xf>
    <xf numFmtId="184" fontId="2" fillId="6" borderId="10" xfId="0" applyNumberFormat="1" applyFont="1" applyFill="1" applyBorder="1" applyAlignment="1">
      <alignment horizontal="right" vertical="center" wrapText="1"/>
    </xf>
    <xf numFmtId="183" fontId="2" fillId="0" borderId="13" xfId="0" applyNumberFormat="1" applyFont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 horizontal="right"/>
    </xf>
    <xf numFmtId="184" fontId="2" fillId="0" borderId="10" xfId="0" applyNumberFormat="1" applyFont="1" applyBorder="1" applyAlignment="1">
      <alignment horizontal="right" vertical="center" wrapText="1"/>
    </xf>
    <xf numFmtId="184" fontId="2" fillId="32" borderId="10" xfId="0" applyNumberFormat="1" applyFont="1" applyFill="1" applyBorder="1" applyAlignment="1">
      <alignment horizontal="right"/>
    </xf>
    <xf numFmtId="184" fontId="2" fillId="34" borderId="10" xfId="0" applyNumberFormat="1" applyFont="1" applyFill="1" applyBorder="1" applyAlignment="1">
      <alignment horizontal="right" vertical="center" wrapText="1"/>
    </xf>
    <xf numFmtId="14" fontId="2" fillId="6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46" fillId="33" borderId="0" xfId="0" applyFont="1" applyFill="1" applyAlignment="1">
      <alignment/>
    </xf>
    <xf numFmtId="14" fontId="4" fillId="0" borderId="0" xfId="0" applyNumberFormat="1" applyFont="1" applyAlignment="1">
      <alignment/>
    </xf>
    <xf numFmtId="14" fontId="2" fillId="32" borderId="10" xfId="0" applyNumberFormat="1" applyFont="1" applyFill="1" applyBorder="1" applyAlignment="1">
      <alignment horizontal="right" vertical="center" wrapText="1"/>
    </xf>
    <xf numFmtId="184" fontId="2" fillId="34" borderId="11" xfId="0" applyNumberFormat="1" applyFont="1" applyFill="1" applyBorder="1" applyAlignment="1">
      <alignment horizontal="right" vertical="center" wrapText="1"/>
    </xf>
    <xf numFmtId="184" fontId="2" fillId="0" borderId="11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3" fontId="5" fillId="34" borderId="14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84" fontId="6" fillId="32" borderId="15" xfId="0" applyNumberFormat="1" applyFont="1" applyFill="1" applyBorder="1" applyAlignment="1">
      <alignment horizontal="right"/>
    </xf>
    <xf numFmtId="3" fontId="47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3" fillId="32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5"/>
  <sheetViews>
    <sheetView tabSelected="1" zoomScalePageLayoutView="0" workbookViewId="0" topLeftCell="A8">
      <pane xSplit="5" ySplit="2" topLeftCell="G261" activePane="bottomRight" state="frozen"/>
      <selection pane="topLeft" activeCell="A8" sqref="A8"/>
      <selection pane="topRight" activeCell="F8" sqref="F8"/>
      <selection pane="bottomLeft" activeCell="A10" sqref="A10"/>
      <selection pane="bottomRight" activeCell="E263" sqref="E263"/>
    </sheetView>
  </sheetViews>
  <sheetFormatPr defaultColWidth="9.140625" defaultRowHeight="15"/>
  <cols>
    <col min="1" max="1" width="5.7109375" style="10" customWidth="1"/>
    <col min="2" max="2" width="7.00390625" style="19" customWidth="1"/>
    <col min="3" max="3" width="20.140625" style="9" customWidth="1"/>
    <col min="4" max="4" width="8.8515625" style="9" customWidth="1"/>
    <col min="5" max="5" width="14.421875" style="9" customWidth="1"/>
    <col min="6" max="6" width="15.140625" style="9" customWidth="1"/>
    <col min="7" max="7" width="14.7109375" style="9" customWidth="1"/>
    <col min="8" max="8" width="13.7109375" style="9" customWidth="1"/>
    <col min="9" max="9" width="14.8515625" style="9" customWidth="1"/>
    <col min="10" max="10" width="14.421875" style="11" customWidth="1"/>
    <col min="11" max="11" width="14.00390625" style="9" customWidth="1"/>
    <col min="12" max="12" width="14.8515625" style="12" customWidth="1"/>
    <col min="13" max="13" width="15.7109375" style="52" customWidth="1"/>
    <col min="14" max="14" width="13.421875" style="9" customWidth="1"/>
    <col min="15" max="15" width="14.28125" style="9" customWidth="1"/>
    <col min="16" max="16384" width="9.140625" style="9" customWidth="1"/>
  </cols>
  <sheetData>
    <row r="1" spans="1:12" ht="18">
      <c r="A1" s="63" t="s">
        <v>95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0"/>
    </row>
    <row r="2" spans="1:12" ht="12.75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51"/>
    </row>
    <row r="3" spans="1:12" ht="12.75">
      <c r="A3" s="64" t="s">
        <v>97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51"/>
    </row>
    <row r="4" spans="1:12" ht="12.75">
      <c r="A4" s="64" t="s">
        <v>129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51"/>
    </row>
    <row r="5" ht="19.5" customHeight="1"/>
    <row r="6" spans="1:14" ht="30.75" customHeight="1">
      <c r="A6" s="65" t="s">
        <v>0</v>
      </c>
      <c r="B6" s="67" t="s">
        <v>2</v>
      </c>
      <c r="C6" s="69" t="s">
        <v>78</v>
      </c>
      <c r="D6" s="69" t="s">
        <v>7</v>
      </c>
      <c r="E6" s="75" t="s">
        <v>128</v>
      </c>
      <c r="F6" s="75"/>
      <c r="G6" s="75"/>
      <c r="H6" s="75"/>
      <c r="I6" s="75"/>
      <c r="J6" s="75"/>
      <c r="K6" s="75"/>
      <c r="L6" s="75"/>
      <c r="M6" s="76"/>
      <c r="N6" s="76" t="s">
        <v>98</v>
      </c>
    </row>
    <row r="7" spans="1:14" ht="30.75" customHeight="1">
      <c r="A7" s="87"/>
      <c r="B7" s="88"/>
      <c r="C7" s="79"/>
      <c r="D7" s="79"/>
      <c r="E7" s="80" t="s">
        <v>111</v>
      </c>
      <c r="F7" s="71" t="s">
        <v>114</v>
      </c>
      <c r="G7" s="72"/>
      <c r="H7" s="73"/>
      <c r="I7" s="90" t="s">
        <v>124</v>
      </c>
      <c r="J7" s="93" t="s">
        <v>113</v>
      </c>
      <c r="K7" s="83" t="s">
        <v>125</v>
      </c>
      <c r="L7" s="75" t="s">
        <v>112</v>
      </c>
      <c r="M7" s="76"/>
      <c r="N7" s="76"/>
    </row>
    <row r="8" spans="1:14" ht="30.75" customHeight="1">
      <c r="A8" s="87"/>
      <c r="B8" s="88"/>
      <c r="C8" s="79"/>
      <c r="D8" s="79"/>
      <c r="E8" s="81"/>
      <c r="F8" s="89" t="s">
        <v>116</v>
      </c>
      <c r="G8" s="86" t="s">
        <v>117</v>
      </c>
      <c r="H8" s="75" t="s">
        <v>115</v>
      </c>
      <c r="I8" s="91"/>
      <c r="J8" s="94"/>
      <c r="K8" s="84"/>
      <c r="L8" s="69" t="s">
        <v>126</v>
      </c>
      <c r="M8" s="77" t="s">
        <v>127</v>
      </c>
      <c r="N8" s="76"/>
    </row>
    <row r="9" spans="1:14" ht="143.25" customHeight="1">
      <c r="A9" s="66"/>
      <c r="B9" s="68"/>
      <c r="C9" s="70"/>
      <c r="D9" s="70"/>
      <c r="E9" s="82"/>
      <c r="F9" s="89"/>
      <c r="G9" s="86"/>
      <c r="H9" s="75"/>
      <c r="I9" s="92"/>
      <c r="J9" s="95"/>
      <c r="K9" s="85"/>
      <c r="L9" s="70"/>
      <c r="M9" s="78"/>
      <c r="N9" s="76"/>
    </row>
    <row r="10" spans="1:14" ht="14.25" customHeight="1">
      <c r="A10" s="13">
        <v>1</v>
      </c>
      <c r="B10" s="20">
        <v>3</v>
      </c>
      <c r="C10" s="1" t="s">
        <v>11</v>
      </c>
      <c r="D10" s="3" t="s">
        <v>8</v>
      </c>
      <c r="E10" s="48">
        <v>76134.19</v>
      </c>
      <c r="F10" s="34">
        <v>-217467.81</v>
      </c>
      <c r="G10" s="34">
        <v>21500</v>
      </c>
      <c r="H10" s="34"/>
      <c r="I10" s="34">
        <f aca="true" t="shared" si="0" ref="I10:I71">F10+G10+H10</f>
        <v>-195967.81</v>
      </c>
      <c r="J10" s="34">
        <v>92349.97</v>
      </c>
      <c r="K10" s="48">
        <f>E10+I10-J10</f>
        <v>-212183.59</v>
      </c>
      <c r="L10" s="47"/>
      <c r="M10" s="46">
        <f>SUM(E10+I10-J10)</f>
        <v>-212183.59</v>
      </c>
      <c r="N10" s="44" t="s">
        <v>121</v>
      </c>
    </row>
    <row r="11" spans="1:15" ht="37.5" customHeight="1">
      <c r="A11" s="13">
        <v>2</v>
      </c>
      <c r="B11" s="20">
        <v>3</v>
      </c>
      <c r="C11" s="1" t="s">
        <v>11</v>
      </c>
      <c r="D11" s="3" t="s">
        <v>9</v>
      </c>
      <c r="E11" s="48">
        <v>478484.5</v>
      </c>
      <c r="F11" s="34">
        <v>231205.09</v>
      </c>
      <c r="G11" s="34">
        <v>9500</v>
      </c>
      <c r="H11" s="34"/>
      <c r="I11" s="34">
        <f t="shared" si="0"/>
        <v>240705.09</v>
      </c>
      <c r="J11" s="34">
        <v>95574.65</v>
      </c>
      <c r="K11" s="48">
        <f aca="true" t="shared" si="1" ref="K11:K71">E11+I11-J11</f>
        <v>623614.94</v>
      </c>
      <c r="L11" s="47">
        <f aca="true" t="shared" si="2" ref="L11:L76">SUM(E11+I11)-J11</f>
        <v>623614.94</v>
      </c>
      <c r="M11" s="46"/>
      <c r="N11" s="54" t="s">
        <v>122</v>
      </c>
      <c r="O11" s="53"/>
    </row>
    <row r="12" spans="1:14" ht="14.25" customHeight="1">
      <c r="A12" s="13">
        <v>3</v>
      </c>
      <c r="B12" s="20">
        <v>3</v>
      </c>
      <c r="C12" s="1" t="s">
        <v>11</v>
      </c>
      <c r="D12" s="3" t="s">
        <v>10</v>
      </c>
      <c r="E12" s="48">
        <v>135633.89</v>
      </c>
      <c r="F12" s="34">
        <v>94799.13</v>
      </c>
      <c r="G12" s="34">
        <v>9500</v>
      </c>
      <c r="H12" s="34"/>
      <c r="I12" s="34">
        <f t="shared" si="0"/>
        <v>104299.13</v>
      </c>
      <c r="J12" s="34">
        <v>40395.7</v>
      </c>
      <c r="K12" s="48">
        <f t="shared" si="1"/>
        <v>199537.32</v>
      </c>
      <c r="L12" s="47">
        <f t="shared" si="2"/>
        <v>199537.32</v>
      </c>
      <c r="M12" s="46"/>
      <c r="N12" s="14">
        <v>39508</v>
      </c>
    </row>
    <row r="13" spans="1:14" ht="14.25" customHeight="1">
      <c r="A13" s="13">
        <v>4</v>
      </c>
      <c r="B13" s="20">
        <v>3</v>
      </c>
      <c r="C13" s="1" t="s">
        <v>11</v>
      </c>
      <c r="D13" s="26">
        <v>11</v>
      </c>
      <c r="E13" s="48">
        <v>150337.49</v>
      </c>
      <c r="F13" s="34">
        <v>263902.93</v>
      </c>
      <c r="G13" s="34">
        <v>9500</v>
      </c>
      <c r="H13" s="34">
        <v>0</v>
      </c>
      <c r="I13" s="34">
        <f t="shared" si="0"/>
        <v>273402.93</v>
      </c>
      <c r="J13" s="34">
        <v>96577</v>
      </c>
      <c r="K13" s="48">
        <f t="shared" si="1"/>
        <v>327163.42</v>
      </c>
      <c r="L13" s="47">
        <f t="shared" si="2"/>
        <v>327163.42</v>
      </c>
      <c r="M13" s="46"/>
      <c r="N13" s="14">
        <v>41456</v>
      </c>
    </row>
    <row r="14" spans="1:14" ht="14.25" customHeight="1">
      <c r="A14" s="13">
        <v>5</v>
      </c>
      <c r="B14" s="20">
        <v>3</v>
      </c>
      <c r="C14" s="1" t="s">
        <v>11</v>
      </c>
      <c r="D14" s="26">
        <v>13</v>
      </c>
      <c r="E14" s="48">
        <v>94191.53</v>
      </c>
      <c r="F14" s="34">
        <v>194737.38</v>
      </c>
      <c r="G14" s="34">
        <v>18101.71</v>
      </c>
      <c r="H14" s="34">
        <v>0</v>
      </c>
      <c r="I14" s="34">
        <f t="shared" si="0"/>
        <v>212839.09</v>
      </c>
      <c r="J14" s="34">
        <v>226366.68</v>
      </c>
      <c r="K14" s="48">
        <f t="shared" si="1"/>
        <v>80663.94</v>
      </c>
      <c r="L14" s="47">
        <f t="shared" si="2"/>
        <v>80663.94</v>
      </c>
      <c r="M14" s="46"/>
      <c r="N14" s="14">
        <v>41456</v>
      </c>
    </row>
    <row r="15" spans="1:14" ht="14.25" customHeight="1">
      <c r="A15" s="13">
        <v>6</v>
      </c>
      <c r="B15" s="20">
        <v>3</v>
      </c>
      <c r="C15" s="1" t="s">
        <v>11</v>
      </c>
      <c r="D15" s="26">
        <v>21</v>
      </c>
      <c r="E15" s="48">
        <v>78590.49</v>
      </c>
      <c r="F15" s="34">
        <v>146415.75</v>
      </c>
      <c r="G15" s="34">
        <v>12745.76</v>
      </c>
      <c r="H15" s="34">
        <v>0</v>
      </c>
      <c r="I15" s="34">
        <f t="shared" si="0"/>
        <v>159161.51</v>
      </c>
      <c r="J15" s="34">
        <v>103875</v>
      </c>
      <c r="K15" s="48">
        <f t="shared" si="1"/>
        <v>133877</v>
      </c>
      <c r="L15" s="47">
        <f t="shared" si="2"/>
        <v>133877</v>
      </c>
      <c r="M15" s="46"/>
      <c r="N15" s="14">
        <v>41456</v>
      </c>
    </row>
    <row r="16" spans="1:14" ht="14.25" customHeight="1">
      <c r="A16" s="13">
        <v>7</v>
      </c>
      <c r="B16" s="20">
        <v>3</v>
      </c>
      <c r="C16" s="1" t="s">
        <v>11</v>
      </c>
      <c r="D16" s="26">
        <v>23</v>
      </c>
      <c r="E16" s="48">
        <v>55996.53</v>
      </c>
      <c r="F16" s="34">
        <v>268437.69</v>
      </c>
      <c r="G16" s="34">
        <v>9500</v>
      </c>
      <c r="H16" s="34">
        <v>0</v>
      </c>
      <c r="I16" s="34">
        <f t="shared" si="0"/>
        <v>277937.69</v>
      </c>
      <c r="J16" s="34">
        <v>537895.08</v>
      </c>
      <c r="K16" s="48">
        <f t="shared" si="1"/>
        <v>-203960.86</v>
      </c>
      <c r="L16" s="47"/>
      <c r="M16" s="46">
        <f>SUM(E16+I16-J16)</f>
        <v>-203960.86</v>
      </c>
      <c r="N16" s="14">
        <v>41456</v>
      </c>
    </row>
    <row r="17" spans="1:14" ht="14.25" customHeight="1">
      <c r="A17" s="13">
        <v>8</v>
      </c>
      <c r="B17" s="20">
        <v>2</v>
      </c>
      <c r="C17" s="1" t="s">
        <v>12</v>
      </c>
      <c r="D17" s="2">
        <v>11</v>
      </c>
      <c r="E17" s="48">
        <v>-40242.98</v>
      </c>
      <c r="F17" s="48">
        <v>437242.64</v>
      </c>
      <c r="G17" s="34">
        <v>536758.1</v>
      </c>
      <c r="H17" s="34">
        <v>0</v>
      </c>
      <c r="I17" s="34">
        <f t="shared" si="0"/>
        <v>974000.74</v>
      </c>
      <c r="J17" s="34">
        <v>1280393.24</v>
      </c>
      <c r="K17" s="48">
        <f t="shared" si="1"/>
        <v>-346635.48</v>
      </c>
      <c r="L17" s="47"/>
      <c r="M17" s="46">
        <f>SUM(E17+I17-J17)</f>
        <v>-346635.48</v>
      </c>
      <c r="N17" s="14">
        <v>41456</v>
      </c>
    </row>
    <row r="18" spans="1:15" ht="14.25" customHeight="1">
      <c r="A18" s="13">
        <v>9</v>
      </c>
      <c r="B18" s="20">
        <v>3</v>
      </c>
      <c r="C18" s="1" t="s">
        <v>18</v>
      </c>
      <c r="D18" s="2" t="s">
        <v>13</v>
      </c>
      <c r="E18" s="48">
        <v>64252.69</v>
      </c>
      <c r="F18" s="34">
        <v>105774.63</v>
      </c>
      <c r="G18" s="34">
        <v>15500</v>
      </c>
      <c r="H18" s="34"/>
      <c r="I18" s="34">
        <f t="shared" si="0"/>
        <v>121274.63</v>
      </c>
      <c r="J18" s="34">
        <v>25020</v>
      </c>
      <c r="K18" s="48">
        <f t="shared" si="1"/>
        <v>160507.32</v>
      </c>
      <c r="L18" s="47">
        <f t="shared" si="2"/>
        <v>160507.32</v>
      </c>
      <c r="M18" s="46"/>
      <c r="N18" s="14">
        <v>40513</v>
      </c>
      <c r="O18" s="43"/>
    </row>
    <row r="19" spans="1:14" ht="14.25" customHeight="1">
      <c r="A19" s="13">
        <v>10</v>
      </c>
      <c r="B19" s="20">
        <v>3</v>
      </c>
      <c r="C19" s="1" t="s">
        <v>18</v>
      </c>
      <c r="D19" s="2">
        <v>9</v>
      </c>
      <c r="E19" s="48">
        <v>-265491.01</v>
      </c>
      <c r="F19" s="34">
        <v>162868.31</v>
      </c>
      <c r="G19" s="34">
        <v>9500</v>
      </c>
      <c r="H19" s="34">
        <v>0</v>
      </c>
      <c r="I19" s="34">
        <f t="shared" si="0"/>
        <v>172368.31</v>
      </c>
      <c r="J19" s="34">
        <v>325196</v>
      </c>
      <c r="K19" s="48">
        <f t="shared" si="1"/>
        <v>-418318.7</v>
      </c>
      <c r="L19" s="47"/>
      <c r="M19" s="46">
        <f>SUM(E19+I19-J19)</f>
        <v>-418318.7</v>
      </c>
      <c r="N19" s="14">
        <v>40513</v>
      </c>
    </row>
    <row r="20" spans="1:17" ht="14.25" customHeight="1">
      <c r="A20" s="13">
        <v>11</v>
      </c>
      <c r="B20" s="20">
        <v>3</v>
      </c>
      <c r="C20" s="1" t="s">
        <v>18</v>
      </c>
      <c r="D20" s="2">
        <v>13</v>
      </c>
      <c r="E20" s="48">
        <v>-196280.64</v>
      </c>
      <c r="F20" s="34">
        <v>163648.14</v>
      </c>
      <c r="G20" s="34">
        <v>9500</v>
      </c>
      <c r="H20" s="34">
        <v>0</v>
      </c>
      <c r="I20" s="34">
        <f t="shared" si="0"/>
        <v>173148.14</v>
      </c>
      <c r="J20" s="34">
        <v>133026.94</v>
      </c>
      <c r="K20" s="48">
        <f t="shared" si="1"/>
        <v>-156159.44</v>
      </c>
      <c r="L20" s="47"/>
      <c r="M20" s="46">
        <f>SUM(E20+I20-J20)</f>
        <v>-156159.44</v>
      </c>
      <c r="N20" s="14">
        <v>40878</v>
      </c>
      <c r="O20" s="15"/>
      <c r="P20" s="15"/>
      <c r="Q20" s="15"/>
    </row>
    <row r="21" spans="1:17" ht="14.25" customHeight="1">
      <c r="A21" s="13">
        <v>12</v>
      </c>
      <c r="B21" s="20">
        <v>3</v>
      </c>
      <c r="C21" s="1" t="s">
        <v>18</v>
      </c>
      <c r="D21" s="26">
        <v>19</v>
      </c>
      <c r="E21" s="48">
        <v>96427.6</v>
      </c>
      <c r="F21" s="34">
        <v>199361.52</v>
      </c>
      <c r="G21" s="34">
        <v>51613.77</v>
      </c>
      <c r="H21" s="34"/>
      <c r="I21" s="34">
        <f t="shared" si="0"/>
        <v>250975.28999999998</v>
      </c>
      <c r="J21" s="34">
        <v>167633.22</v>
      </c>
      <c r="K21" s="48">
        <f t="shared" si="1"/>
        <v>179769.67</v>
      </c>
      <c r="L21" s="47">
        <f t="shared" si="2"/>
        <v>179769.67</v>
      </c>
      <c r="M21" s="46"/>
      <c r="N21" s="14">
        <v>39508</v>
      </c>
      <c r="O21" s="15"/>
      <c r="P21" s="15"/>
      <c r="Q21" s="15"/>
    </row>
    <row r="22" spans="1:17" ht="14.25" customHeight="1">
      <c r="A22" s="13">
        <v>13</v>
      </c>
      <c r="B22" s="20">
        <v>3</v>
      </c>
      <c r="C22" s="1" t="s">
        <v>18</v>
      </c>
      <c r="D22" s="2">
        <v>1</v>
      </c>
      <c r="E22" s="48">
        <v>295186.8</v>
      </c>
      <c r="F22" s="34">
        <v>285339.74</v>
      </c>
      <c r="G22" s="34">
        <v>13133.49</v>
      </c>
      <c r="H22" s="34"/>
      <c r="I22" s="34">
        <f t="shared" si="0"/>
        <v>298473.23</v>
      </c>
      <c r="J22" s="34">
        <v>91116.87</v>
      </c>
      <c r="K22" s="48">
        <f t="shared" si="1"/>
        <v>502543.16000000003</v>
      </c>
      <c r="L22" s="47">
        <f t="shared" si="2"/>
        <v>502543.16000000003</v>
      </c>
      <c r="M22" s="46"/>
      <c r="N22" s="14">
        <v>41426</v>
      </c>
      <c r="O22" s="15"/>
      <c r="P22" s="15"/>
      <c r="Q22" s="15"/>
    </row>
    <row r="23" spans="1:17" ht="14.25" customHeight="1">
      <c r="A23" s="13">
        <v>14</v>
      </c>
      <c r="B23" s="20">
        <v>3</v>
      </c>
      <c r="C23" s="1" t="s">
        <v>18</v>
      </c>
      <c r="D23" s="2">
        <v>11</v>
      </c>
      <c r="E23" s="48">
        <v>86408.38</v>
      </c>
      <c r="F23" s="34">
        <v>171283.18</v>
      </c>
      <c r="G23" s="34">
        <v>9500</v>
      </c>
      <c r="H23" s="34"/>
      <c r="I23" s="34">
        <f t="shared" si="0"/>
        <v>180783.18</v>
      </c>
      <c r="J23" s="34">
        <v>106411.99</v>
      </c>
      <c r="K23" s="48">
        <f t="shared" si="1"/>
        <v>160779.57</v>
      </c>
      <c r="L23" s="47">
        <f t="shared" si="2"/>
        <v>160779.57</v>
      </c>
      <c r="M23" s="46"/>
      <c r="N23" s="14">
        <v>41426</v>
      </c>
      <c r="O23" s="15"/>
      <c r="P23" s="15"/>
      <c r="Q23" s="15"/>
    </row>
    <row r="24" spans="1:17" ht="14.25" customHeight="1">
      <c r="A24" s="13">
        <v>15</v>
      </c>
      <c r="B24" s="20">
        <v>3</v>
      </c>
      <c r="C24" s="1" t="s">
        <v>18</v>
      </c>
      <c r="D24" s="2">
        <v>15</v>
      </c>
      <c r="E24" s="48">
        <v>256328.97</v>
      </c>
      <c r="F24" s="34">
        <v>341121.61</v>
      </c>
      <c r="G24" s="34">
        <v>11470.7</v>
      </c>
      <c r="H24" s="34"/>
      <c r="I24" s="34">
        <f t="shared" si="0"/>
        <v>352592.31</v>
      </c>
      <c r="J24" s="34">
        <v>203891</v>
      </c>
      <c r="K24" s="48">
        <f t="shared" si="1"/>
        <v>405030.28</v>
      </c>
      <c r="L24" s="47">
        <f t="shared" si="2"/>
        <v>405030.28</v>
      </c>
      <c r="M24" s="46"/>
      <c r="N24" s="14">
        <v>41426</v>
      </c>
      <c r="O24" s="15"/>
      <c r="P24" s="15"/>
      <c r="Q24" s="15"/>
    </row>
    <row r="25" spans="1:17" ht="14.25" customHeight="1">
      <c r="A25" s="13">
        <v>16</v>
      </c>
      <c r="B25" s="20">
        <v>3</v>
      </c>
      <c r="C25" s="1" t="s">
        <v>18</v>
      </c>
      <c r="D25" s="2">
        <v>17</v>
      </c>
      <c r="E25" s="48">
        <v>306716.57</v>
      </c>
      <c r="F25" s="34">
        <v>329268.46</v>
      </c>
      <c r="G25" s="34">
        <v>9500</v>
      </c>
      <c r="H25" s="34"/>
      <c r="I25" s="34">
        <f t="shared" si="0"/>
        <v>338768.46</v>
      </c>
      <c r="J25" s="34">
        <v>116809.42</v>
      </c>
      <c r="K25" s="48">
        <f t="shared" si="1"/>
        <v>528675.61</v>
      </c>
      <c r="L25" s="47">
        <f t="shared" si="2"/>
        <v>528675.61</v>
      </c>
      <c r="M25" s="46"/>
      <c r="N25" s="14">
        <v>41426</v>
      </c>
      <c r="O25" s="15"/>
      <c r="P25" s="15"/>
      <c r="Q25" s="15"/>
    </row>
    <row r="26" spans="1:17" ht="14.25" customHeight="1">
      <c r="A26" s="13">
        <v>17</v>
      </c>
      <c r="B26" s="20">
        <v>3</v>
      </c>
      <c r="C26" s="1" t="s">
        <v>18</v>
      </c>
      <c r="D26" s="2" t="s">
        <v>14</v>
      </c>
      <c r="E26" s="48">
        <v>187346.61</v>
      </c>
      <c r="F26" s="34">
        <v>158131.11</v>
      </c>
      <c r="G26" s="34">
        <v>12085.52</v>
      </c>
      <c r="H26" s="34"/>
      <c r="I26" s="34">
        <f t="shared" si="0"/>
        <v>170216.62999999998</v>
      </c>
      <c r="J26" s="34">
        <v>319250</v>
      </c>
      <c r="K26" s="48">
        <f t="shared" si="1"/>
        <v>38313.23999999999</v>
      </c>
      <c r="L26" s="47">
        <f t="shared" si="2"/>
        <v>38313.23999999999</v>
      </c>
      <c r="M26" s="46"/>
      <c r="N26" s="14">
        <v>41426</v>
      </c>
      <c r="O26" s="15"/>
      <c r="P26" s="15"/>
      <c r="Q26" s="15"/>
    </row>
    <row r="27" spans="1:14" ht="14.25" customHeight="1">
      <c r="A27" s="13">
        <v>18</v>
      </c>
      <c r="B27" s="20">
        <v>3</v>
      </c>
      <c r="C27" s="1" t="s">
        <v>18</v>
      </c>
      <c r="D27" s="2">
        <v>3</v>
      </c>
      <c r="E27" s="48">
        <v>-326422.05</v>
      </c>
      <c r="F27" s="34">
        <v>262023.1</v>
      </c>
      <c r="G27" s="34">
        <v>17585.01</v>
      </c>
      <c r="H27" s="34"/>
      <c r="I27" s="34">
        <f t="shared" si="0"/>
        <v>279608.11</v>
      </c>
      <c r="J27" s="34">
        <v>122481</v>
      </c>
      <c r="K27" s="48">
        <f t="shared" si="1"/>
        <v>-169294.94</v>
      </c>
      <c r="L27" s="47"/>
      <c r="M27" s="46">
        <f>SUM(E27+I27-J27)</f>
        <v>-169294.94</v>
      </c>
      <c r="N27" s="14">
        <v>41456</v>
      </c>
    </row>
    <row r="28" spans="1:14" ht="14.25" customHeight="1">
      <c r="A28" s="13">
        <v>19</v>
      </c>
      <c r="B28" s="20">
        <v>3</v>
      </c>
      <c r="C28" s="1" t="s">
        <v>18</v>
      </c>
      <c r="D28" s="2">
        <v>5</v>
      </c>
      <c r="E28" s="48">
        <v>1517.57</v>
      </c>
      <c r="F28" s="34">
        <v>339668.97</v>
      </c>
      <c r="G28" s="34">
        <v>16848.11</v>
      </c>
      <c r="H28" s="34"/>
      <c r="I28" s="34">
        <f t="shared" si="0"/>
        <v>356517.07999999996</v>
      </c>
      <c r="J28" s="34">
        <v>347061</v>
      </c>
      <c r="K28" s="48">
        <f t="shared" si="1"/>
        <v>10973.649999999965</v>
      </c>
      <c r="L28" s="47">
        <f t="shared" si="2"/>
        <v>10973.649999999965</v>
      </c>
      <c r="M28" s="46"/>
      <c r="N28" s="14">
        <v>41456</v>
      </c>
    </row>
    <row r="29" spans="1:14" ht="14.25" customHeight="1">
      <c r="A29" s="13">
        <v>20</v>
      </c>
      <c r="B29" s="20">
        <v>3</v>
      </c>
      <c r="C29" s="1" t="s">
        <v>18</v>
      </c>
      <c r="D29" s="2" t="s">
        <v>15</v>
      </c>
      <c r="E29" s="48">
        <v>140264.66</v>
      </c>
      <c r="F29" s="34">
        <v>203292.14</v>
      </c>
      <c r="G29" s="34">
        <v>9500</v>
      </c>
      <c r="H29" s="34"/>
      <c r="I29" s="34">
        <f t="shared" si="0"/>
        <v>212792.14</v>
      </c>
      <c r="J29" s="34">
        <v>111621</v>
      </c>
      <c r="K29" s="48">
        <f t="shared" si="1"/>
        <v>241435.80000000005</v>
      </c>
      <c r="L29" s="47">
        <f t="shared" si="2"/>
        <v>241435.80000000005</v>
      </c>
      <c r="M29" s="46"/>
      <c r="N29" s="14">
        <v>41456</v>
      </c>
    </row>
    <row r="30" spans="1:14" ht="14.25" customHeight="1">
      <c r="A30" s="13">
        <v>21</v>
      </c>
      <c r="B30" s="20">
        <v>3</v>
      </c>
      <c r="C30" s="1" t="s">
        <v>18</v>
      </c>
      <c r="D30" s="2" t="s">
        <v>16</v>
      </c>
      <c r="E30" s="48">
        <v>149072.56</v>
      </c>
      <c r="F30" s="34">
        <v>81686.69</v>
      </c>
      <c r="G30" s="34">
        <v>15500</v>
      </c>
      <c r="H30" s="34">
        <v>0</v>
      </c>
      <c r="I30" s="34">
        <f t="shared" si="0"/>
        <v>97186.69</v>
      </c>
      <c r="J30" s="34">
        <v>16359.09</v>
      </c>
      <c r="K30" s="48">
        <f t="shared" si="1"/>
        <v>229900.16</v>
      </c>
      <c r="L30" s="47">
        <f t="shared" si="2"/>
        <v>229900.16</v>
      </c>
      <c r="M30" s="46"/>
      <c r="N30" s="14">
        <v>41456</v>
      </c>
    </row>
    <row r="31" spans="1:14" ht="14.25" customHeight="1">
      <c r="A31" s="13">
        <v>22</v>
      </c>
      <c r="B31" s="20">
        <v>3</v>
      </c>
      <c r="C31" s="1" t="s">
        <v>18</v>
      </c>
      <c r="D31" s="2">
        <v>7</v>
      </c>
      <c r="E31" s="48">
        <v>-177383.96</v>
      </c>
      <c r="F31" s="34">
        <v>266359.04</v>
      </c>
      <c r="G31" s="34">
        <v>9500</v>
      </c>
      <c r="H31" s="34">
        <v>0</v>
      </c>
      <c r="I31" s="34">
        <f t="shared" si="0"/>
        <v>275859.04</v>
      </c>
      <c r="J31" s="34">
        <v>244559.23</v>
      </c>
      <c r="K31" s="48">
        <f t="shared" si="1"/>
        <v>-146084.15000000002</v>
      </c>
      <c r="L31" s="47"/>
      <c r="M31" s="46">
        <f>SUM(E31+I31-J31)</f>
        <v>-146084.15000000002</v>
      </c>
      <c r="N31" s="14">
        <v>41426</v>
      </c>
    </row>
    <row r="32" spans="1:14" ht="14.25" customHeight="1">
      <c r="A32" s="13">
        <v>23</v>
      </c>
      <c r="B32" s="20">
        <v>3</v>
      </c>
      <c r="C32" s="1" t="s">
        <v>18</v>
      </c>
      <c r="D32" s="2" t="s">
        <v>17</v>
      </c>
      <c r="E32" s="48">
        <v>324780.53</v>
      </c>
      <c r="F32" s="34">
        <v>208099.44</v>
      </c>
      <c r="G32" s="34">
        <v>9500</v>
      </c>
      <c r="H32" s="34"/>
      <c r="I32" s="34">
        <f t="shared" si="0"/>
        <v>217599.44</v>
      </c>
      <c r="J32" s="34">
        <v>322882.68</v>
      </c>
      <c r="K32" s="48">
        <f t="shared" si="1"/>
        <v>219497.28999999998</v>
      </c>
      <c r="L32" s="47">
        <f t="shared" si="2"/>
        <v>219497.28999999998</v>
      </c>
      <c r="M32" s="46"/>
      <c r="N32" s="14">
        <v>41456</v>
      </c>
    </row>
    <row r="33" spans="1:14" ht="14.25" customHeight="1">
      <c r="A33" s="13">
        <v>24</v>
      </c>
      <c r="B33" s="20">
        <v>3</v>
      </c>
      <c r="C33" s="1" t="s">
        <v>90</v>
      </c>
      <c r="D33" s="2">
        <v>6</v>
      </c>
      <c r="E33" s="48">
        <v>-67287.98</v>
      </c>
      <c r="F33" s="34">
        <v>207239.07</v>
      </c>
      <c r="G33" s="34">
        <v>16472.88</v>
      </c>
      <c r="H33" s="34">
        <v>0</v>
      </c>
      <c r="I33" s="34">
        <f t="shared" si="0"/>
        <v>223711.95</v>
      </c>
      <c r="J33" s="34">
        <v>332276.59</v>
      </c>
      <c r="K33" s="48">
        <f t="shared" si="1"/>
        <v>-175852.62</v>
      </c>
      <c r="L33" s="47"/>
      <c r="M33" s="46">
        <f>SUM(E33+I33-J33)</f>
        <v>-175852.62</v>
      </c>
      <c r="N33" s="14">
        <v>41548</v>
      </c>
    </row>
    <row r="34" spans="1:14" ht="14.25" customHeight="1">
      <c r="A34" s="13">
        <v>25</v>
      </c>
      <c r="B34" s="20">
        <v>3</v>
      </c>
      <c r="C34" s="1" t="s">
        <v>90</v>
      </c>
      <c r="D34" s="2">
        <v>8</v>
      </c>
      <c r="E34" s="48">
        <v>219537.98</v>
      </c>
      <c r="F34" s="34">
        <v>130014.94</v>
      </c>
      <c r="G34" s="34">
        <v>9500</v>
      </c>
      <c r="H34" s="34"/>
      <c r="I34" s="34">
        <f t="shared" si="0"/>
        <v>139514.94</v>
      </c>
      <c r="J34" s="34">
        <v>135476.27</v>
      </c>
      <c r="K34" s="48">
        <f t="shared" si="1"/>
        <v>223576.65000000005</v>
      </c>
      <c r="L34" s="47">
        <f t="shared" si="2"/>
        <v>223576.65000000005</v>
      </c>
      <c r="M34" s="46"/>
      <c r="N34" s="14">
        <v>41548</v>
      </c>
    </row>
    <row r="35" spans="1:14" s="23" customFormat="1" ht="14.25" customHeight="1">
      <c r="A35" s="13">
        <v>26</v>
      </c>
      <c r="B35" s="27">
        <v>1</v>
      </c>
      <c r="C35" s="28" t="s">
        <v>19</v>
      </c>
      <c r="D35" s="27">
        <v>20</v>
      </c>
      <c r="E35" s="48">
        <v>157152.1</v>
      </c>
      <c r="F35" s="33">
        <v>63478.08</v>
      </c>
      <c r="G35" s="33">
        <v>21078.94</v>
      </c>
      <c r="H35" s="33">
        <v>0</v>
      </c>
      <c r="I35" s="33">
        <f t="shared" si="0"/>
        <v>84557.02</v>
      </c>
      <c r="J35" s="33">
        <v>349457</v>
      </c>
      <c r="K35" s="48">
        <f t="shared" si="1"/>
        <v>-107747.88</v>
      </c>
      <c r="L35" s="47"/>
      <c r="M35" s="46">
        <f>SUM(E35+I35-J35)</f>
        <v>-107747.88</v>
      </c>
      <c r="N35" s="45">
        <v>41426</v>
      </c>
    </row>
    <row r="36" spans="1:14" ht="14.25" customHeight="1">
      <c r="A36" s="13">
        <v>27</v>
      </c>
      <c r="B36" s="20">
        <v>2</v>
      </c>
      <c r="C36" s="1" t="s">
        <v>19</v>
      </c>
      <c r="D36" s="2">
        <v>4</v>
      </c>
      <c r="E36" s="48">
        <v>-29935.87</v>
      </c>
      <c r="F36" s="48">
        <v>176480.63</v>
      </c>
      <c r="G36" s="34">
        <v>61172.88</v>
      </c>
      <c r="H36" s="34">
        <v>0</v>
      </c>
      <c r="I36" s="34">
        <f t="shared" si="0"/>
        <v>237653.51</v>
      </c>
      <c r="J36" s="34">
        <v>255742.5</v>
      </c>
      <c r="K36" s="48">
        <f t="shared" si="1"/>
        <v>-48024.859999999986</v>
      </c>
      <c r="L36" s="47"/>
      <c r="M36" s="46">
        <f>SUM(E36+I36-J36)</f>
        <v>-48024.859999999986</v>
      </c>
      <c r="N36" s="14">
        <v>41456</v>
      </c>
    </row>
    <row r="37" spans="1:14" s="23" customFormat="1" ht="14.25" customHeight="1">
      <c r="A37" s="13">
        <v>28</v>
      </c>
      <c r="B37" s="27">
        <v>1</v>
      </c>
      <c r="C37" s="28" t="s">
        <v>19</v>
      </c>
      <c r="D37" s="27">
        <v>16</v>
      </c>
      <c r="E37" s="48">
        <v>66855.82</v>
      </c>
      <c r="F37" s="33">
        <v>35600</v>
      </c>
      <c r="G37" s="33">
        <v>14232.34</v>
      </c>
      <c r="H37" s="33"/>
      <c r="I37" s="33">
        <f t="shared" si="0"/>
        <v>49832.34</v>
      </c>
      <c r="J37" s="33">
        <v>8823</v>
      </c>
      <c r="K37" s="48">
        <f t="shared" si="1"/>
        <v>107865.16</v>
      </c>
      <c r="L37" s="47">
        <f t="shared" si="2"/>
        <v>107865.16</v>
      </c>
      <c r="M37" s="46"/>
      <c r="N37" s="45">
        <v>41579</v>
      </c>
    </row>
    <row r="38" spans="1:14" s="23" customFormat="1" ht="12.75" customHeight="1">
      <c r="A38" s="13">
        <v>29</v>
      </c>
      <c r="B38" s="27">
        <v>1</v>
      </c>
      <c r="C38" s="28" t="s">
        <v>22</v>
      </c>
      <c r="D38" s="27">
        <v>13</v>
      </c>
      <c r="E38" s="48">
        <v>107496.1</v>
      </c>
      <c r="F38" s="33">
        <v>275541.27</v>
      </c>
      <c r="G38" s="33">
        <v>43394.1</v>
      </c>
      <c r="H38" s="33"/>
      <c r="I38" s="33">
        <f t="shared" si="0"/>
        <v>318935.37</v>
      </c>
      <c r="J38" s="33">
        <v>281570.82</v>
      </c>
      <c r="K38" s="48">
        <f t="shared" si="1"/>
        <v>144860.64999999997</v>
      </c>
      <c r="L38" s="47">
        <f t="shared" si="2"/>
        <v>144860.64999999997</v>
      </c>
      <c r="M38" s="46"/>
      <c r="N38" s="45">
        <v>40575</v>
      </c>
    </row>
    <row r="39" spans="1:14" s="23" customFormat="1" ht="12.75" customHeight="1">
      <c r="A39" s="13">
        <v>30</v>
      </c>
      <c r="B39" s="27">
        <v>1</v>
      </c>
      <c r="C39" s="28" t="s">
        <v>22</v>
      </c>
      <c r="D39" s="27" t="s">
        <v>99</v>
      </c>
      <c r="E39" s="48">
        <v>161324.55</v>
      </c>
      <c r="F39" s="33">
        <v>166685.44</v>
      </c>
      <c r="G39" s="33"/>
      <c r="H39" s="33">
        <v>0</v>
      </c>
      <c r="I39" s="33">
        <f>F39+G39+H39</f>
        <v>166685.44</v>
      </c>
      <c r="J39" s="33">
        <v>161942.14</v>
      </c>
      <c r="K39" s="48">
        <f t="shared" si="1"/>
        <v>166067.84999999998</v>
      </c>
      <c r="L39" s="47">
        <f t="shared" si="2"/>
        <v>166067.84999999998</v>
      </c>
      <c r="M39" s="46"/>
      <c r="N39" s="45">
        <v>41671</v>
      </c>
    </row>
    <row r="40" spans="1:14" s="23" customFormat="1" ht="14.25" customHeight="1">
      <c r="A40" s="13">
        <v>31</v>
      </c>
      <c r="B40" s="27">
        <v>1</v>
      </c>
      <c r="C40" s="28" t="s">
        <v>22</v>
      </c>
      <c r="D40" s="27">
        <v>20</v>
      </c>
      <c r="E40" s="48">
        <v>-228193.98</v>
      </c>
      <c r="F40" s="33">
        <v>103057.12</v>
      </c>
      <c r="G40" s="33">
        <v>38291.61</v>
      </c>
      <c r="H40" s="33">
        <v>0</v>
      </c>
      <c r="I40" s="33">
        <f t="shared" si="0"/>
        <v>141348.72999999998</v>
      </c>
      <c r="J40" s="33">
        <v>142860.36</v>
      </c>
      <c r="K40" s="48">
        <f t="shared" si="1"/>
        <v>-229705.61000000002</v>
      </c>
      <c r="L40" s="47"/>
      <c r="M40" s="46">
        <f>SUM(E40+I40-J40)</f>
        <v>-229705.61000000002</v>
      </c>
      <c r="N40" s="45">
        <v>39873</v>
      </c>
    </row>
    <row r="41" spans="1:14" s="23" customFormat="1" ht="14.25" customHeight="1">
      <c r="A41" s="13">
        <v>32</v>
      </c>
      <c r="B41" s="27">
        <v>1</v>
      </c>
      <c r="C41" s="28" t="s">
        <v>22</v>
      </c>
      <c r="D41" s="27" t="s">
        <v>20</v>
      </c>
      <c r="E41" s="48">
        <v>63585.34</v>
      </c>
      <c r="F41" s="33">
        <v>91894.15</v>
      </c>
      <c r="G41" s="33">
        <v>29241.9</v>
      </c>
      <c r="H41" s="33">
        <v>0</v>
      </c>
      <c r="I41" s="33">
        <f t="shared" si="0"/>
        <v>121136.04999999999</v>
      </c>
      <c r="J41" s="33">
        <v>306413</v>
      </c>
      <c r="K41" s="48">
        <f t="shared" si="1"/>
        <v>-121691.61000000002</v>
      </c>
      <c r="L41" s="47"/>
      <c r="M41" s="46">
        <f>SUM(E41+I41-J41)</f>
        <v>-121691.61000000002</v>
      </c>
      <c r="N41" s="45">
        <v>39873</v>
      </c>
    </row>
    <row r="42" spans="1:14" s="23" customFormat="1" ht="14.25" customHeight="1">
      <c r="A42" s="13">
        <v>33</v>
      </c>
      <c r="B42" s="27">
        <v>1</v>
      </c>
      <c r="C42" s="28" t="s">
        <v>22</v>
      </c>
      <c r="D42" s="27">
        <v>18</v>
      </c>
      <c r="E42" s="48">
        <v>-256481.18</v>
      </c>
      <c r="F42" s="33">
        <v>399765.85</v>
      </c>
      <c r="G42" s="33">
        <v>5990</v>
      </c>
      <c r="H42" s="33">
        <v>0</v>
      </c>
      <c r="I42" s="33">
        <f t="shared" si="0"/>
        <v>405755.85</v>
      </c>
      <c r="J42" s="33">
        <v>258178.8</v>
      </c>
      <c r="K42" s="48">
        <f t="shared" si="1"/>
        <v>-108904.13</v>
      </c>
      <c r="L42" s="47"/>
      <c r="M42" s="46">
        <f>SUM(E42+I42-J42)</f>
        <v>-108904.13</v>
      </c>
      <c r="N42" s="45">
        <v>41426</v>
      </c>
    </row>
    <row r="43" spans="1:14" s="23" customFormat="1" ht="14.25" customHeight="1">
      <c r="A43" s="13">
        <v>34</v>
      </c>
      <c r="B43" s="27">
        <v>1</v>
      </c>
      <c r="C43" s="28" t="s">
        <v>22</v>
      </c>
      <c r="D43" s="27">
        <v>14</v>
      </c>
      <c r="E43" s="48">
        <v>31690.67</v>
      </c>
      <c r="F43" s="33">
        <v>124376.53</v>
      </c>
      <c r="G43" s="33">
        <v>34510.39</v>
      </c>
      <c r="H43" s="33">
        <v>0</v>
      </c>
      <c r="I43" s="33">
        <f t="shared" si="0"/>
        <v>158886.91999999998</v>
      </c>
      <c r="J43" s="33">
        <v>77676.36</v>
      </c>
      <c r="K43" s="48">
        <f t="shared" si="1"/>
        <v>112901.22999999997</v>
      </c>
      <c r="L43" s="47">
        <f t="shared" si="2"/>
        <v>112901.22999999997</v>
      </c>
      <c r="M43" s="46"/>
      <c r="N43" s="45">
        <v>41456</v>
      </c>
    </row>
    <row r="44" spans="1:14" s="23" customFormat="1" ht="14.25" customHeight="1">
      <c r="A44" s="13">
        <v>35</v>
      </c>
      <c r="B44" s="27">
        <v>1</v>
      </c>
      <c r="C44" s="28" t="s">
        <v>22</v>
      </c>
      <c r="D44" s="27">
        <v>26</v>
      </c>
      <c r="E44" s="48">
        <v>189612.5</v>
      </c>
      <c r="F44" s="33">
        <v>88390.3</v>
      </c>
      <c r="G44" s="33">
        <v>16710.44</v>
      </c>
      <c r="H44" s="33"/>
      <c r="I44" s="33">
        <f t="shared" si="0"/>
        <v>105100.74</v>
      </c>
      <c r="J44" s="33">
        <v>81151</v>
      </c>
      <c r="K44" s="48">
        <f t="shared" si="1"/>
        <v>213562.24</v>
      </c>
      <c r="L44" s="47">
        <f t="shared" si="2"/>
        <v>213562.24</v>
      </c>
      <c r="M44" s="46"/>
      <c r="N44" s="45">
        <v>41426</v>
      </c>
    </row>
    <row r="45" spans="1:14" s="23" customFormat="1" ht="14.25" customHeight="1">
      <c r="A45" s="13">
        <v>36</v>
      </c>
      <c r="B45" s="27">
        <v>1</v>
      </c>
      <c r="C45" s="28" t="s">
        <v>22</v>
      </c>
      <c r="D45" s="27">
        <v>9</v>
      </c>
      <c r="E45" s="48">
        <v>-181424.3</v>
      </c>
      <c r="F45" s="33">
        <v>183812.28</v>
      </c>
      <c r="G45" s="33">
        <v>18889.65</v>
      </c>
      <c r="H45" s="33">
        <v>0</v>
      </c>
      <c r="I45" s="33">
        <f t="shared" si="0"/>
        <v>202701.93</v>
      </c>
      <c r="J45" s="33">
        <v>106726.38</v>
      </c>
      <c r="K45" s="48">
        <f t="shared" si="1"/>
        <v>-85448.75</v>
      </c>
      <c r="L45" s="47"/>
      <c r="M45" s="46">
        <f>SUM(E45+I45-J45)</f>
        <v>-85448.75</v>
      </c>
      <c r="N45" s="45">
        <v>41518</v>
      </c>
    </row>
    <row r="46" spans="1:14" s="23" customFormat="1" ht="12.75" customHeight="1">
      <c r="A46" s="13">
        <v>37</v>
      </c>
      <c r="B46" s="27">
        <v>1</v>
      </c>
      <c r="C46" s="28" t="s">
        <v>22</v>
      </c>
      <c r="D46" s="27">
        <v>4</v>
      </c>
      <c r="E46" s="48">
        <v>-2078.07</v>
      </c>
      <c r="F46" s="33">
        <v>7192.51</v>
      </c>
      <c r="G46" s="33"/>
      <c r="H46" s="33">
        <v>0</v>
      </c>
      <c r="I46" s="33">
        <f t="shared" si="0"/>
        <v>7192.51</v>
      </c>
      <c r="J46" s="33">
        <v>1427</v>
      </c>
      <c r="K46" s="48">
        <f t="shared" si="1"/>
        <v>3687.4400000000005</v>
      </c>
      <c r="L46" s="47">
        <f t="shared" si="2"/>
        <v>3687.4400000000005</v>
      </c>
      <c r="M46" s="46"/>
      <c r="N46" s="45">
        <v>41548</v>
      </c>
    </row>
    <row r="47" spans="1:14" s="23" customFormat="1" ht="14.25" customHeight="1">
      <c r="A47" s="13">
        <v>38</v>
      </c>
      <c r="B47" s="27">
        <v>1</v>
      </c>
      <c r="C47" s="28" t="s">
        <v>22</v>
      </c>
      <c r="D47" s="27">
        <v>12</v>
      </c>
      <c r="E47" s="48">
        <v>-118576.17</v>
      </c>
      <c r="F47" s="33">
        <v>175012.53</v>
      </c>
      <c r="G47" s="33">
        <v>100399.43</v>
      </c>
      <c r="H47" s="33"/>
      <c r="I47" s="33">
        <f t="shared" si="0"/>
        <v>275411.95999999996</v>
      </c>
      <c r="J47" s="33">
        <v>274112</v>
      </c>
      <c r="K47" s="48">
        <f t="shared" si="1"/>
        <v>-117276.21000000002</v>
      </c>
      <c r="L47" s="47"/>
      <c r="M47" s="46">
        <f>SUM(E47+I47-J47)</f>
        <v>-117276.21000000002</v>
      </c>
      <c r="N47" s="45">
        <v>41275</v>
      </c>
    </row>
    <row r="48" spans="1:14" s="23" customFormat="1" ht="14.25" customHeight="1">
      <c r="A48" s="13">
        <v>39</v>
      </c>
      <c r="B48" s="27">
        <v>1</v>
      </c>
      <c r="C48" s="28" t="s">
        <v>23</v>
      </c>
      <c r="D48" s="27" t="s">
        <v>21</v>
      </c>
      <c r="E48" s="48">
        <v>146105.33</v>
      </c>
      <c r="F48" s="33">
        <v>105140.92</v>
      </c>
      <c r="G48" s="33">
        <v>26085.12</v>
      </c>
      <c r="H48" s="33"/>
      <c r="I48" s="33">
        <f t="shared" si="0"/>
        <v>131226.04</v>
      </c>
      <c r="J48" s="33">
        <v>182942</v>
      </c>
      <c r="K48" s="48">
        <f t="shared" si="1"/>
        <v>94389.37</v>
      </c>
      <c r="L48" s="47">
        <f t="shared" si="2"/>
        <v>94389.37</v>
      </c>
      <c r="M48" s="46"/>
      <c r="N48" s="45">
        <v>40940</v>
      </c>
    </row>
    <row r="49" spans="1:14" ht="14.25" customHeight="1">
      <c r="A49" s="13">
        <v>40</v>
      </c>
      <c r="B49" s="20">
        <v>2</v>
      </c>
      <c r="C49" s="1" t="s">
        <v>26</v>
      </c>
      <c r="D49" s="2">
        <v>3</v>
      </c>
      <c r="E49" s="48">
        <v>-91789.78</v>
      </c>
      <c r="F49" s="48">
        <v>164659.39</v>
      </c>
      <c r="G49" s="34">
        <v>35417.15</v>
      </c>
      <c r="H49" s="34"/>
      <c r="I49" s="34">
        <f t="shared" si="0"/>
        <v>200076.54</v>
      </c>
      <c r="J49" s="34">
        <v>-96540</v>
      </c>
      <c r="K49" s="48">
        <f t="shared" si="1"/>
        <v>204826.76</v>
      </c>
      <c r="L49" s="47">
        <f t="shared" si="2"/>
        <v>204826.76</v>
      </c>
      <c r="M49" s="46"/>
      <c r="N49" s="14">
        <v>41306</v>
      </c>
    </row>
    <row r="50" spans="1:14" ht="14.25" customHeight="1">
      <c r="A50" s="13">
        <v>41</v>
      </c>
      <c r="B50" s="20">
        <v>2</v>
      </c>
      <c r="C50" s="1" t="s">
        <v>26</v>
      </c>
      <c r="D50" s="2">
        <v>14</v>
      </c>
      <c r="E50" s="48">
        <v>52339.13</v>
      </c>
      <c r="F50" s="48">
        <v>132989.27</v>
      </c>
      <c r="G50" s="34">
        <v>39677.74</v>
      </c>
      <c r="H50" s="34">
        <v>0</v>
      </c>
      <c r="I50" s="34">
        <f t="shared" si="0"/>
        <v>172667.00999999998</v>
      </c>
      <c r="J50" s="34">
        <v>211941.11</v>
      </c>
      <c r="K50" s="48">
        <f t="shared" si="1"/>
        <v>13065.029999999999</v>
      </c>
      <c r="L50" s="47">
        <f t="shared" si="2"/>
        <v>13065.029999999999</v>
      </c>
      <c r="M50" s="46"/>
      <c r="N50" s="14">
        <v>41306</v>
      </c>
    </row>
    <row r="51" spans="1:14" ht="14.25" customHeight="1">
      <c r="A51" s="13">
        <v>42</v>
      </c>
      <c r="B51" s="20">
        <v>2</v>
      </c>
      <c r="C51" s="1" t="s">
        <v>26</v>
      </c>
      <c r="D51" s="2">
        <v>12</v>
      </c>
      <c r="E51" s="48">
        <v>177513.11</v>
      </c>
      <c r="F51" s="48">
        <v>117087.22</v>
      </c>
      <c r="G51" s="34">
        <v>31715.56</v>
      </c>
      <c r="H51" s="34">
        <v>0</v>
      </c>
      <c r="I51" s="34">
        <f>F51+G51+H51</f>
        <v>148802.78</v>
      </c>
      <c r="J51" s="34">
        <v>187318.82</v>
      </c>
      <c r="K51" s="48">
        <f t="shared" si="1"/>
        <v>138997.07</v>
      </c>
      <c r="L51" s="47">
        <f t="shared" si="2"/>
        <v>138997.07</v>
      </c>
      <c r="M51" s="46"/>
      <c r="N51" s="14">
        <v>41821</v>
      </c>
    </row>
    <row r="52" spans="1:14" s="23" customFormat="1" ht="14.25" customHeight="1">
      <c r="A52" s="13">
        <v>43</v>
      </c>
      <c r="B52" s="27">
        <v>1</v>
      </c>
      <c r="C52" s="28" t="s">
        <v>26</v>
      </c>
      <c r="D52" s="27">
        <v>17</v>
      </c>
      <c r="E52" s="48">
        <v>303185.86</v>
      </c>
      <c r="F52" s="33">
        <v>127898.74</v>
      </c>
      <c r="G52" s="33">
        <v>28667.79</v>
      </c>
      <c r="H52" s="33">
        <v>0</v>
      </c>
      <c r="I52" s="33">
        <f t="shared" si="0"/>
        <v>156566.53</v>
      </c>
      <c r="J52" s="33">
        <v>245077</v>
      </c>
      <c r="K52" s="48">
        <f t="shared" si="1"/>
        <v>214675.39</v>
      </c>
      <c r="L52" s="47">
        <f t="shared" si="2"/>
        <v>214675.39</v>
      </c>
      <c r="M52" s="46"/>
      <c r="N52" s="45">
        <v>41456</v>
      </c>
    </row>
    <row r="53" spans="1:14" s="23" customFormat="1" ht="14.25" customHeight="1">
      <c r="A53" s="13">
        <v>44</v>
      </c>
      <c r="B53" s="27">
        <v>1</v>
      </c>
      <c r="C53" s="28" t="s">
        <v>26</v>
      </c>
      <c r="D53" s="27" t="s">
        <v>24</v>
      </c>
      <c r="E53" s="48">
        <v>69360.69</v>
      </c>
      <c r="F53" s="33">
        <v>86005.92</v>
      </c>
      <c r="G53" s="33">
        <v>2000</v>
      </c>
      <c r="H53" s="33"/>
      <c r="I53" s="33">
        <f t="shared" si="0"/>
        <v>88005.92</v>
      </c>
      <c r="J53" s="33">
        <v>77262</v>
      </c>
      <c r="K53" s="48">
        <f t="shared" si="1"/>
        <v>80104.60999999999</v>
      </c>
      <c r="L53" s="47">
        <f t="shared" si="2"/>
        <v>80104.60999999999</v>
      </c>
      <c r="M53" s="46"/>
      <c r="N53" s="45">
        <v>41456</v>
      </c>
    </row>
    <row r="54" spans="1:14" s="23" customFormat="1" ht="14.25" customHeight="1">
      <c r="A54" s="13">
        <v>45</v>
      </c>
      <c r="B54" s="27">
        <v>1</v>
      </c>
      <c r="C54" s="28" t="s">
        <v>26</v>
      </c>
      <c r="D54" s="27" t="s">
        <v>25</v>
      </c>
      <c r="E54" s="48">
        <v>-222687.94</v>
      </c>
      <c r="F54" s="33">
        <v>77206.31</v>
      </c>
      <c r="G54" s="33">
        <v>5103.65</v>
      </c>
      <c r="H54" s="33">
        <v>0</v>
      </c>
      <c r="I54" s="33">
        <f t="shared" si="0"/>
        <v>82309.95999999999</v>
      </c>
      <c r="J54" s="33">
        <v>61858</v>
      </c>
      <c r="K54" s="48">
        <f t="shared" si="1"/>
        <v>-202235.98</v>
      </c>
      <c r="L54" s="47"/>
      <c r="M54" s="46">
        <f>SUM(E54+I54-J54)</f>
        <v>-202235.98</v>
      </c>
      <c r="N54" s="45">
        <v>41456</v>
      </c>
    </row>
    <row r="55" spans="1:14" s="23" customFormat="1" ht="14.25" customHeight="1">
      <c r="A55" s="13">
        <v>46</v>
      </c>
      <c r="B55" s="27">
        <v>1</v>
      </c>
      <c r="C55" s="28" t="s">
        <v>26</v>
      </c>
      <c r="D55" s="27">
        <v>19</v>
      </c>
      <c r="E55" s="48">
        <v>180194.04</v>
      </c>
      <c r="F55" s="33">
        <v>108377.31</v>
      </c>
      <c r="G55" s="33">
        <v>48971.3</v>
      </c>
      <c r="H55" s="33"/>
      <c r="I55" s="33">
        <f t="shared" si="0"/>
        <v>157348.61</v>
      </c>
      <c r="J55" s="33">
        <v>69096</v>
      </c>
      <c r="K55" s="48">
        <f t="shared" si="1"/>
        <v>268446.65</v>
      </c>
      <c r="L55" s="47">
        <f t="shared" si="2"/>
        <v>268446.65</v>
      </c>
      <c r="M55" s="46"/>
      <c r="N55" s="45">
        <v>41456</v>
      </c>
    </row>
    <row r="56" spans="1:14" s="23" customFormat="1" ht="14.25" customHeight="1">
      <c r="A56" s="13">
        <v>47</v>
      </c>
      <c r="B56" s="27">
        <v>1</v>
      </c>
      <c r="C56" s="28" t="s">
        <v>26</v>
      </c>
      <c r="D56" s="27">
        <v>5</v>
      </c>
      <c r="E56" s="48">
        <v>290543.27</v>
      </c>
      <c r="F56" s="33">
        <v>200421.04</v>
      </c>
      <c r="G56" s="33">
        <v>20742.18</v>
      </c>
      <c r="H56" s="33">
        <v>0</v>
      </c>
      <c r="I56" s="33">
        <f t="shared" si="0"/>
        <v>221163.22</v>
      </c>
      <c r="J56" s="33">
        <v>344159.94</v>
      </c>
      <c r="K56" s="48">
        <f t="shared" si="1"/>
        <v>167546.55</v>
      </c>
      <c r="L56" s="47">
        <f t="shared" si="2"/>
        <v>167546.55</v>
      </c>
      <c r="M56" s="46"/>
      <c r="N56" s="45">
        <v>41456</v>
      </c>
    </row>
    <row r="57" spans="1:14" ht="14.25" customHeight="1">
      <c r="A57" s="13">
        <v>48</v>
      </c>
      <c r="B57" s="20">
        <v>2</v>
      </c>
      <c r="C57" s="1" t="s">
        <v>26</v>
      </c>
      <c r="D57" s="2">
        <v>8</v>
      </c>
      <c r="E57" s="48">
        <v>73428.17</v>
      </c>
      <c r="F57" s="48">
        <v>174988.24</v>
      </c>
      <c r="G57" s="34">
        <v>8000</v>
      </c>
      <c r="H57" s="33">
        <v>0</v>
      </c>
      <c r="I57" s="34">
        <f t="shared" si="0"/>
        <v>182988.24</v>
      </c>
      <c r="J57" s="34">
        <v>164622.4</v>
      </c>
      <c r="K57" s="48">
        <f t="shared" si="1"/>
        <v>91794.00999999998</v>
      </c>
      <c r="L57" s="47">
        <f t="shared" si="2"/>
        <v>91794.00999999998</v>
      </c>
      <c r="M57" s="46"/>
      <c r="N57" s="14">
        <v>41456</v>
      </c>
    </row>
    <row r="58" spans="1:14" ht="14.25" customHeight="1">
      <c r="A58" s="13">
        <v>49</v>
      </c>
      <c r="B58" s="20">
        <v>2</v>
      </c>
      <c r="C58" s="1" t="s">
        <v>29</v>
      </c>
      <c r="D58" s="2">
        <v>41</v>
      </c>
      <c r="E58" s="48">
        <v>-39210.93</v>
      </c>
      <c r="F58" s="48">
        <v>26517.94</v>
      </c>
      <c r="G58" s="34"/>
      <c r="H58" s="33">
        <v>0</v>
      </c>
      <c r="I58" s="34">
        <f t="shared" si="0"/>
        <v>26517.94</v>
      </c>
      <c r="J58" s="34">
        <v>30653</v>
      </c>
      <c r="K58" s="48">
        <f t="shared" si="1"/>
        <v>-43345.990000000005</v>
      </c>
      <c r="L58" s="47"/>
      <c r="M58" s="46">
        <f>SUM(E58+I58-J58)</f>
        <v>-43345.990000000005</v>
      </c>
      <c r="N58" s="14">
        <v>41426</v>
      </c>
    </row>
    <row r="59" spans="1:14" ht="14.25" customHeight="1">
      <c r="A59" s="13">
        <v>50</v>
      </c>
      <c r="B59" s="20">
        <v>2</v>
      </c>
      <c r="C59" s="1" t="s">
        <v>29</v>
      </c>
      <c r="D59" s="2">
        <v>15</v>
      </c>
      <c r="E59" s="48">
        <v>74076.01</v>
      </c>
      <c r="F59" s="48">
        <v>60944.74</v>
      </c>
      <c r="G59" s="34">
        <v>31044.92</v>
      </c>
      <c r="H59" s="33">
        <v>0</v>
      </c>
      <c r="I59" s="34">
        <f t="shared" si="0"/>
        <v>91989.66</v>
      </c>
      <c r="J59" s="34">
        <v>39595.82</v>
      </c>
      <c r="K59" s="48">
        <f t="shared" si="1"/>
        <v>126469.84999999998</v>
      </c>
      <c r="L59" s="47">
        <f t="shared" si="2"/>
        <v>126469.84999999998</v>
      </c>
      <c r="M59" s="46"/>
      <c r="N59" s="14">
        <v>41306</v>
      </c>
    </row>
    <row r="60" spans="1:14" ht="14.25" customHeight="1">
      <c r="A60" s="13">
        <v>51</v>
      </c>
      <c r="B60" s="20">
        <v>2</v>
      </c>
      <c r="C60" s="1" t="s">
        <v>29</v>
      </c>
      <c r="D60" s="2">
        <v>65</v>
      </c>
      <c r="E60" s="48">
        <v>-190934.29</v>
      </c>
      <c r="F60" s="48">
        <v>278692.47</v>
      </c>
      <c r="G60" s="34">
        <v>39800</v>
      </c>
      <c r="H60" s="34">
        <v>0</v>
      </c>
      <c r="I60" s="34">
        <f t="shared" si="0"/>
        <v>318492.47</v>
      </c>
      <c r="J60" s="34">
        <v>646605.47</v>
      </c>
      <c r="K60" s="48">
        <f t="shared" si="1"/>
        <v>-519047.29000000004</v>
      </c>
      <c r="L60" s="47"/>
      <c r="M60" s="46">
        <f>SUM(E60+I60-J60)</f>
        <v>-519047.29000000004</v>
      </c>
      <c r="N60" s="14">
        <v>41306</v>
      </c>
    </row>
    <row r="61" spans="1:14" ht="14.25" customHeight="1">
      <c r="A61" s="13">
        <v>52</v>
      </c>
      <c r="B61" s="20">
        <v>2</v>
      </c>
      <c r="C61" s="1" t="s">
        <v>29</v>
      </c>
      <c r="D61" s="2">
        <v>21</v>
      </c>
      <c r="E61" s="48">
        <v>-25701.45</v>
      </c>
      <c r="F61" s="48">
        <v>26688.61</v>
      </c>
      <c r="G61" s="34"/>
      <c r="H61" s="34">
        <v>0</v>
      </c>
      <c r="I61" s="34">
        <f t="shared" si="0"/>
        <v>26688.61</v>
      </c>
      <c r="J61" s="34">
        <v>47184</v>
      </c>
      <c r="K61" s="48">
        <f t="shared" si="1"/>
        <v>-46196.84</v>
      </c>
      <c r="L61" s="47"/>
      <c r="M61" s="46">
        <f>SUM(E61+I61-J61)</f>
        <v>-46196.84</v>
      </c>
      <c r="N61" s="14">
        <v>41548</v>
      </c>
    </row>
    <row r="62" spans="1:14" ht="14.25" customHeight="1">
      <c r="A62" s="13">
        <v>53</v>
      </c>
      <c r="B62" s="20">
        <v>2</v>
      </c>
      <c r="C62" s="1" t="s">
        <v>29</v>
      </c>
      <c r="D62" s="2">
        <v>43</v>
      </c>
      <c r="E62" s="48">
        <v>-114050.65</v>
      </c>
      <c r="F62" s="48">
        <v>32323.04</v>
      </c>
      <c r="G62" s="34"/>
      <c r="H62" s="34">
        <v>0</v>
      </c>
      <c r="I62" s="34">
        <f t="shared" si="0"/>
        <v>32323.04</v>
      </c>
      <c r="J62" s="34">
        <v>30419</v>
      </c>
      <c r="K62" s="48">
        <f t="shared" si="1"/>
        <v>-112146.60999999999</v>
      </c>
      <c r="L62" s="47"/>
      <c r="M62" s="46">
        <f>SUM(E62+I62-J62)</f>
        <v>-112146.60999999999</v>
      </c>
      <c r="N62" s="14">
        <v>41426</v>
      </c>
    </row>
    <row r="63" spans="1:14" ht="14.25" customHeight="1">
      <c r="A63" s="13">
        <v>54</v>
      </c>
      <c r="B63" s="20">
        <v>2</v>
      </c>
      <c r="C63" s="1" t="s">
        <v>29</v>
      </c>
      <c r="D63" s="2">
        <v>49</v>
      </c>
      <c r="E63" s="48">
        <v>136295.4</v>
      </c>
      <c r="F63" s="48">
        <v>188649.02</v>
      </c>
      <c r="G63" s="34">
        <v>12252.09</v>
      </c>
      <c r="H63" s="34">
        <v>0</v>
      </c>
      <c r="I63" s="34">
        <f t="shared" si="0"/>
        <v>200901.11</v>
      </c>
      <c r="J63" s="34">
        <v>315785</v>
      </c>
      <c r="K63" s="48">
        <f t="shared" si="1"/>
        <v>21411.51000000001</v>
      </c>
      <c r="L63" s="47">
        <f t="shared" si="2"/>
        <v>21411.51000000001</v>
      </c>
      <c r="M63" s="46"/>
      <c r="N63" s="14">
        <v>41426</v>
      </c>
    </row>
    <row r="64" spans="1:14" s="23" customFormat="1" ht="14.25" customHeight="1">
      <c r="A64" s="13">
        <v>55</v>
      </c>
      <c r="B64" s="27">
        <v>1</v>
      </c>
      <c r="C64" s="28" t="s">
        <v>29</v>
      </c>
      <c r="D64" s="27">
        <v>9</v>
      </c>
      <c r="E64" s="48">
        <v>217359.3</v>
      </c>
      <c r="F64" s="33">
        <v>58678.11</v>
      </c>
      <c r="G64" s="33">
        <v>160818.07</v>
      </c>
      <c r="H64" s="34">
        <v>0</v>
      </c>
      <c r="I64" s="33">
        <f t="shared" si="0"/>
        <v>219496.18</v>
      </c>
      <c r="J64" s="33">
        <v>551603</v>
      </c>
      <c r="K64" s="48">
        <f t="shared" si="1"/>
        <v>-114747.52000000002</v>
      </c>
      <c r="L64" s="47"/>
      <c r="M64" s="46">
        <f>SUM(E64+I64-J64)</f>
        <v>-114747.52000000002</v>
      </c>
      <c r="N64" s="45">
        <v>41426</v>
      </c>
    </row>
    <row r="65" spans="1:14" ht="14.25" customHeight="1">
      <c r="A65" s="13">
        <v>56</v>
      </c>
      <c r="B65" s="20">
        <v>2</v>
      </c>
      <c r="C65" s="1" t="s">
        <v>29</v>
      </c>
      <c r="D65" s="2">
        <v>51</v>
      </c>
      <c r="E65" s="48">
        <v>154507.05</v>
      </c>
      <c r="F65" s="48">
        <v>167186.41</v>
      </c>
      <c r="G65" s="34">
        <v>11658.63</v>
      </c>
      <c r="H65" s="34">
        <v>0</v>
      </c>
      <c r="I65" s="34">
        <f t="shared" si="0"/>
        <v>178845.04</v>
      </c>
      <c r="J65" s="34">
        <v>254758</v>
      </c>
      <c r="K65" s="48">
        <f t="shared" si="1"/>
        <v>78594.08999999997</v>
      </c>
      <c r="L65" s="47">
        <f t="shared" si="2"/>
        <v>78594.08999999997</v>
      </c>
      <c r="M65" s="46"/>
      <c r="N65" s="14">
        <v>41426</v>
      </c>
    </row>
    <row r="66" spans="1:14" ht="14.25" customHeight="1">
      <c r="A66" s="13">
        <v>57</v>
      </c>
      <c r="B66" s="20">
        <v>2</v>
      </c>
      <c r="C66" s="1" t="s">
        <v>29</v>
      </c>
      <c r="D66" s="2">
        <v>31</v>
      </c>
      <c r="E66" s="48">
        <v>-139169.27</v>
      </c>
      <c r="F66" s="48">
        <v>29135.02</v>
      </c>
      <c r="G66" s="34">
        <v>2989.04</v>
      </c>
      <c r="H66" s="34">
        <v>0</v>
      </c>
      <c r="I66" s="34">
        <f t="shared" si="0"/>
        <v>32124.06</v>
      </c>
      <c r="J66" s="34">
        <v>39362</v>
      </c>
      <c r="K66" s="48">
        <f t="shared" si="1"/>
        <v>-146407.21</v>
      </c>
      <c r="L66" s="47"/>
      <c r="M66" s="46">
        <f aca="true" t="shared" si="3" ref="M66:M71">SUM(E66+I66-J66)</f>
        <v>-146407.21</v>
      </c>
      <c r="N66" s="14">
        <v>41456</v>
      </c>
    </row>
    <row r="67" spans="1:14" ht="14.25" customHeight="1">
      <c r="A67" s="13">
        <v>58</v>
      </c>
      <c r="B67" s="20">
        <v>2</v>
      </c>
      <c r="C67" s="1" t="s">
        <v>91</v>
      </c>
      <c r="D67" s="2">
        <v>17</v>
      </c>
      <c r="E67" s="48">
        <v>10673.62</v>
      </c>
      <c r="F67" s="48">
        <v>36751.94</v>
      </c>
      <c r="G67" s="34"/>
      <c r="H67" s="34">
        <v>0</v>
      </c>
      <c r="I67" s="34">
        <f t="shared" si="0"/>
        <v>36751.94</v>
      </c>
      <c r="J67" s="34">
        <v>51031</v>
      </c>
      <c r="K67" s="48">
        <f t="shared" si="1"/>
        <v>-3605.439999999995</v>
      </c>
      <c r="L67" s="47"/>
      <c r="M67" s="46">
        <f t="shared" si="3"/>
        <v>-3605.439999999995</v>
      </c>
      <c r="N67" s="14">
        <v>41548</v>
      </c>
    </row>
    <row r="68" spans="1:14" ht="14.25" customHeight="1">
      <c r="A68" s="13">
        <v>59</v>
      </c>
      <c r="B68" s="20">
        <v>2</v>
      </c>
      <c r="C68" s="1" t="s">
        <v>91</v>
      </c>
      <c r="D68" s="2">
        <v>23</v>
      </c>
      <c r="E68" s="48">
        <v>-2882.15</v>
      </c>
      <c r="F68" s="48">
        <v>32642.99</v>
      </c>
      <c r="G68" s="34"/>
      <c r="H68" s="34">
        <v>0</v>
      </c>
      <c r="I68" s="34">
        <f t="shared" si="0"/>
        <v>32642.99</v>
      </c>
      <c r="J68" s="34">
        <v>39406</v>
      </c>
      <c r="K68" s="48">
        <f t="shared" si="1"/>
        <v>-9645.16</v>
      </c>
      <c r="L68" s="47"/>
      <c r="M68" s="46">
        <f t="shared" si="3"/>
        <v>-9645.16</v>
      </c>
      <c r="N68" s="14">
        <v>41548</v>
      </c>
    </row>
    <row r="69" spans="1:14" ht="14.25" customHeight="1">
      <c r="A69" s="13">
        <v>60</v>
      </c>
      <c r="B69" s="20">
        <v>2</v>
      </c>
      <c r="C69" s="1" t="s">
        <v>91</v>
      </c>
      <c r="D69" s="2">
        <v>39</v>
      </c>
      <c r="E69" s="48">
        <v>-3713.41</v>
      </c>
      <c r="F69" s="48">
        <v>35093.95</v>
      </c>
      <c r="G69" s="34"/>
      <c r="H69" s="34">
        <v>0</v>
      </c>
      <c r="I69" s="34">
        <f t="shared" si="0"/>
        <v>35093.95</v>
      </c>
      <c r="J69" s="34">
        <v>82179</v>
      </c>
      <c r="K69" s="48">
        <f t="shared" si="1"/>
        <v>-50798.46000000001</v>
      </c>
      <c r="L69" s="47"/>
      <c r="M69" s="46">
        <f t="shared" si="3"/>
        <v>-50798.46000000001</v>
      </c>
      <c r="N69" s="14">
        <v>41548</v>
      </c>
    </row>
    <row r="70" spans="1:14" ht="14.25" customHeight="1">
      <c r="A70" s="13">
        <v>61</v>
      </c>
      <c r="B70" s="20">
        <v>2</v>
      </c>
      <c r="C70" s="1" t="s">
        <v>91</v>
      </c>
      <c r="D70" s="2">
        <v>63</v>
      </c>
      <c r="E70" s="48">
        <v>-10345.81</v>
      </c>
      <c r="F70" s="48">
        <v>10821.13</v>
      </c>
      <c r="G70" s="34"/>
      <c r="H70" s="34">
        <v>0</v>
      </c>
      <c r="I70" s="34">
        <f t="shared" si="0"/>
        <v>10821.13</v>
      </c>
      <c r="J70" s="34">
        <v>10862.14</v>
      </c>
      <c r="K70" s="48">
        <f t="shared" si="1"/>
        <v>-10386.82</v>
      </c>
      <c r="L70" s="47"/>
      <c r="M70" s="46">
        <f t="shared" si="3"/>
        <v>-10386.82</v>
      </c>
      <c r="N70" s="14">
        <v>41548</v>
      </c>
    </row>
    <row r="71" spans="1:14" ht="14.25" customHeight="1">
      <c r="A71" s="13">
        <v>62</v>
      </c>
      <c r="B71" s="20">
        <v>2</v>
      </c>
      <c r="C71" s="1" t="s">
        <v>91</v>
      </c>
      <c r="D71" s="2" t="s">
        <v>27</v>
      </c>
      <c r="E71" s="48">
        <v>-46222.82</v>
      </c>
      <c r="F71" s="48">
        <v>21840.18</v>
      </c>
      <c r="G71" s="34"/>
      <c r="H71" s="34">
        <v>0</v>
      </c>
      <c r="I71" s="34">
        <f t="shared" si="0"/>
        <v>21840.18</v>
      </c>
      <c r="J71" s="34">
        <v>34449</v>
      </c>
      <c r="K71" s="48">
        <f t="shared" si="1"/>
        <v>-58831.64</v>
      </c>
      <c r="L71" s="47"/>
      <c r="M71" s="46">
        <f t="shared" si="3"/>
        <v>-58831.64</v>
      </c>
      <c r="N71" s="14">
        <v>41548</v>
      </c>
    </row>
    <row r="72" spans="1:14" ht="14.25" customHeight="1">
      <c r="A72" s="13">
        <v>63</v>
      </c>
      <c r="B72" s="20">
        <v>2</v>
      </c>
      <c r="C72" s="1" t="s">
        <v>91</v>
      </c>
      <c r="D72" s="2" t="s">
        <v>28</v>
      </c>
      <c r="E72" s="48">
        <v>7522.56</v>
      </c>
      <c r="F72" s="48">
        <v>30691.25</v>
      </c>
      <c r="G72" s="34"/>
      <c r="H72" s="34">
        <v>0</v>
      </c>
      <c r="I72" s="34">
        <f aca="true" t="shared" si="4" ref="I72:I134">F72+G72+H72</f>
        <v>30691.25</v>
      </c>
      <c r="J72" s="34">
        <v>28713.59</v>
      </c>
      <c r="K72" s="48">
        <f aca="true" t="shared" si="5" ref="K72:K135">E72+I72-J72</f>
        <v>9500.219999999998</v>
      </c>
      <c r="L72" s="47">
        <f t="shared" si="2"/>
        <v>9500.219999999998</v>
      </c>
      <c r="M72" s="46"/>
      <c r="N72" s="14">
        <v>41548</v>
      </c>
    </row>
    <row r="73" spans="1:14" ht="14.25" customHeight="1">
      <c r="A73" s="13">
        <v>64</v>
      </c>
      <c r="B73" s="20">
        <v>2</v>
      </c>
      <c r="C73" s="1" t="s">
        <v>30</v>
      </c>
      <c r="D73" s="2">
        <v>12</v>
      </c>
      <c r="E73" s="48">
        <v>39867.52</v>
      </c>
      <c r="F73" s="48">
        <v>208429.91</v>
      </c>
      <c r="G73" s="34">
        <v>2000</v>
      </c>
      <c r="H73" s="34">
        <v>0</v>
      </c>
      <c r="I73" s="34">
        <f t="shared" si="4"/>
        <v>210429.91</v>
      </c>
      <c r="J73" s="34">
        <v>166368.5</v>
      </c>
      <c r="K73" s="48">
        <f t="shared" si="5"/>
        <v>83928.93</v>
      </c>
      <c r="L73" s="47">
        <f t="shared" si="2"/>
        <v>83928.93</v>
      </c>
      <c r="M73" s="46"/>
      <c r="N73" s="14">
        <v>41444</v>
      </c>
    </row>
    <row r="74" spans="1:14" ht="14.25" customHeight="1">
      <c r="A74" s="13">
        <v>65</v>
      </c>
      <c r="B74" s="20">
        <v>2</v>
      </c>
      <c r="C74" s="1" t="s">
        <v>30</v>
      </c>
      <c r="D74" s="2">
        <v>14</v>
      </c>
      <c r="E74" s="48">
        <v>223401.03</v>
      </c>
      <c r="F74" s="48">
        <v>190817.46</v>
      </c>
      <c r="G74" s="34">
        <v>7009.8</v>
      </c>
      <c r="H74" s="34">
        <v>0</v>
      </c>
      <c r="I74" s="34">
        <f t="shared" si="4"/>
        <v>197827.25999999998</v>
      </c>
      <c r="J74" s="34">
        <v>60108.26</v>
      </c>
      <c r="K74" s="48">
        <f t="shared" si="5"/>
        <v>361120.02999999997</v>
      </c>
      <c r="L74" s="47">
        <f t="shared" si="2"/>
        <v>361120.02999999997</v>
      </c>
      <c r="M74" s="46"/>
      <c r="N74" s="14">
        <v>41456</v>
      </c>
    </row>
    <row r="75" spans="1:14" ht="14.25" customHeight="1">
      <c r="A75" s="13">
        <v>66</v>
      </c>
      <c r="B75" s="20">
        <v>2</v>
      </c>
      <c r="C75" s="1" t="s">
        <v>30</v>
      </c>
      <c r="D75" s="2">
        <v>16</v>
      </c>
      <c r="E75" s="48">
        <v>173924.93</v>
      </c>
      <c r="F75" s="48">
        <v>184933.2</v>
      </c>
      <c r="G75" s="34">
        <v>62425.33</v>
      </c>
      <c r="H75" s="34">
        <v>0</v>
      </c>
      <c r="I75" s="34">
        <f t="shared" si="4"/>
        <v>247358.53000000003</v>
      </c>
      <c r="J75" s="34">
        <v>54651.23</v>
      </c>
      <c r="K75" s="48">
        <f t="shared" si="5"/>
        <v>366632.23000000004</v>
      </c>
      <c r="L75" s="47">
        <f>SUM(E75+I75)-J75</f>
        <v>366632.23000000004</v>
      </c>
      <c r="M75" s="46"/>
      <c r="N75" s="14">
        <v>41456</v>
      </c>
    </row>
    <row r="76" spans="1:14" s="23" customFormat="1" ht="14.25" customHeight="1">
      <c r="A76" s="13">
        <v>67</v>
      </c>
      <c r="B76" s="27">
        <v>1</v>
      </c>
      <c r="C76" s="28" t="s">
        <v>32</v>
      </c>
      <c r="D76" s="27" t="s">
        <v>31</v>
      </c>
      <c r="E76" s="48">
        <v>-7987.91</v>
      </c>
      <c r="F76" s="33">
        <v>98469.31</v>
      </c>
      <c r="G76" s="33">
        <v>8000</v>
      </c>
      <c r="H76" s="34">
        <v>0</v>
      </c>
      <c r="I76" s="33">
        <f t="shared" si="4"/>
        <v>106469.31</v>
      </c>
      <c r="J76" s="33">
        <v>11330</v>
      </c>
      <c r="K76" s="48">
        <f t="shared" si="5"/>
        <v>87151.4</v>
      </c>
      <c r="L76" s="47">
        <f t="shared" si="2"/>
        <v>87151.4</v>
      </c>
      <c r="M76" s="46"/>
      <c r="N76" s="45">
        <v>39203</v>
      </c>
    </row>
    <row r="77" spans="1:14" s="23" customFormat="1" ht="14.25" customHeight="1">
      <c r="A77" s="13">
        <v>68</v>
      </c>
      <c r="B77" s="27">
        <v>1</v>
      </c>
      <c r="C77" s="28" t="s">
        <v>32</v>
      </c>
      <c r="D77" s="27">
        <v>11</v>
      </c>
      <c r="E77" s="48">
        <v>176726.37</v>
      </c>
      <c r="F77" s="33">
        <v>94359.22</v>
      </c>
      <c r="G77" s="33">
        <v>27469.37</v>
      </c>
      <c r="H77" s="34">
        <v>0</v>
      </c>
      <c r="I77" s="33">
        <f t="shared" si="4"/>
        <v>121828.59</v>
      </c>
      <c r="J77" s="33">
        <v>262141.49</v>
      </c>
      <c r="K77" s="48">
        <f t="shared" si="5"/>
        <v>36413.46999999997</v>
      </c>
      <c r="L77" s="47">
        <f aca="true" t="shared" si="6" ref="L77:L83">SUM(E77+I77)-J77</f>
        <v>36413.46999999997</v>
      </c>
      <c r="M77" s="46"/>
      <c r="N77" s="45">
        <v>41426</v>
      </c>
    </row>
    <row r="78" spans="1:14" s="23" customFormat="1" ht="14.25" customHeight="1">
      <c r="A78" s="13">
        <v>69</v>
      </c>
      <c r="B78" s="27">
        <v>1</v>
      </c>
      <c r="C78" s="28" t="s">
        <v>32</v>
      </c>
      <c r="D78" s="27">
        <v>15</v>
      </c>
      <c r="E78" s="48">
        <v>108694.57</v>
      </c>
      <c r="F78" s="33">
        <v>102222.33</v>
      </c>
      <c r="G78" s="33">
        <v>56604.68</v>
      </c>
      <c r="H78" s="33">
        <v>0</v>
      </c>
      <c r="I78" s="33">
        <f t="shared" si="4"/>
        <v>158827.01</v>
      </c>
      <c r="J78" s="33">
        <v>201098</v>
      </c>
      <c r="K78" s="48">
        <f t="shared" si="5"/>
        <v>66423.58000000002</v>
      </c>
      <c r="L78" s="47">
        <f t="shared" si="6"/>
        <v>66423.58000000002</v>
      </c>
      <c r="M78" s="46"/>
      <c r="N78" s="45">
        <v>41426</v>
      </c>
    </row>
    <row r="79" spans="1:14" s="23" customFormat="1" ht="14.25" customHeight="1">
      <c r="A79" s="13">
        <v>70</v>
      </c>
      <c r="B79" s="27">
        <v>1</v>
      </c>
      <c r="C79" s="28" t="s">
        <v>32</v>
      </c>
      <c r="D79" s="27">
        <v>2</v>
      </c>
      <c r="E79" s="48">
        <v>156675.92</v>
      </c>
      <c r="F79" s="33">
        <v>188085.66</v>
      </c>
      <c r="G79" s="33">
        <v>35269.29</v>
      </c>
      <c r="H79" s="33">
        <v>0</v>
      </c>
      <c r="I79" s="33">
        <f t="shared" si="4"/>
        <v>223354.95</v>
      </c>
      <c r="J79" s="33">
        <v>271817</v>
      </c>
      <c r="K79" s="48">
        <f t="shared" si="5"/>
        <v>108213.87</v>
      </c>
      <c r="L79" s="47">
        <f t="shared" si="6"/>
        <v>108213.87</v>
      </c>
      <c r="M79" s="46"/>
      <c r="N79" s="45">
        <v>41426</v>
      </c>
    </row>
    <row r="80" spans="1:14" s="23" customFormat="1" ht="14.25" customHeight="1">
      <c r="A80" s="13">
        <v>71</v>
      </c>
      <c r="B80" s="27">
        <v>1</v>
      </c>
      <c r="C80" s="28" t="s">
        <v>32</v>
      </c>
      <c r="D80" s="27">
        <v>20</v>
      </c>
      <c r="E80" s="48">
        <v>33543.33</v>
      </c>
      <c r="F80" s="33">
        <v>87938.28</v>
      </c>
      <c r="G80" s="33">
        <v>27614.55</v>
      </c>
      <c r="H80" s="33">
        <v>0</v>
      </c>
      <c r="I80" s="33">
        <f>F80+G80+H80</f>
        <v>115552.83</v>
      </c>
      <c r="J80" s="33">
        <v>256144</v>
      </c>
      <c r="K80" s="48">
        <f t="shared" si="5"/>
        <v>-107047.84</v>
      </c>
      <c r="L80" s="47"/>
      <c r="M80" s="46">
        <f aca="true" t="shared" si="7" ref="M80:M87">SUM(E80+I80-J80)</f>
        <v>-107047.84</v>
      </c>
      <c r="N80" s="45">
        <v>41426</v>
      </c>
    </row>
    <row r="81" spans="1:14" s="23" customFormat="1" ht="14.25" customHeight="1">
      <c r="A81" s="13">
        <v>72</v>
      </c>
      <c r="B81" s="27">
        <v>1</v>
      </c>
      <c r="C81" s="28" t="s">
        <v>32</v>
      </c>
      <c r="D81" s="27">
        <v>21</v>
      </c>
      <c r="E81" s="48">
        <v>439777.08</v>
      </c>
      <c r="F81" s="33">
        <v>280829.95</v>
      </c>
      <c r="G81" s="33">
        <v>97389.49</v>
      </c>
      <c r="H81" s="33">
        <v>0</v>
      </c>
      <c r="I81" s="33">
        <f t="shared" si="4"/>
        <v>378219.44</v>
      </c>
      <c r="J81" s="33">
        <v>563612</v>
      </c>
      <c r="K81" s="48">
        <f t="shared" si="5"/>
        <v>254384.52000000002</v>
      </c>
      <c r="L81" s="47">
        <f t="shared" si="6"/>
        <v>254384.52000000002</v>
      </c>
      <c r="M81" s="46"/>
      <c r="N81" s="45">
        <v>41426</v>
      </c>
    </row>
    <row r="82" spans="1:14" s="23" customFormat="1" ht="14.25" customHeight="1">
      <c r="A82" s="13">
        <v>73</v>
      </c>
      <c r="B82" s="27">
        <v>1</v>
      </c>
      <c r="C82" s="28" t="s">
        <v>32</v>
      </c>
      <c r="D82" s="27">
        <v>4</v>
      </c>
      <c r="E82" s="48">
        <v>135854.09</v>
      </c>
      <c r="F82" s="33">
        <v>126318.36</v>
      </c>
      <c r="G82" s="33">
        <v>5950.1</v>
      </c>
      <c r="H82" s="33">
        <v>0</v>
      </c>
      <c r="I82" s="33">
        <f t="shared" si="4"/>
        <v>132268.46</v>
      </c>
      <c r="J82" s="33">
        <v>312699.19</v>
      </c>
      <c r="K82" s="48">
        <f t="shared" si="5"/>
        <v>-44576.640000000014</v>
      </c>
      <c r="L82" s="47"/>
      <c r="M82" s="46">
        <f t="shared" si="7"/>
        <v>-44576.640000000014</v>
      </c>
      <c r="N82" s="45">
        <v>41456</v>
      </c>
    </row>
    <row r="83" spans="1:14" s="23" customFormat="1" ht="14.25" customHeight="1">
      <c r="A83" s="13">
        <v>74</v>
      </c>
      <c r="B83" s="27">
        <v>1</v>
      </c>
      <c r="C83" s="28" t="s">
        <v>32</v>
      </c>
      <c r="D83" s="27">
        <v>5</v>
      </c>
      <c r="E83" s="48">
        <v>40937.96</v>
      </c>
      <c r="F83" s="33">
        <v>20382.44</v>
      </c>
      <c r="G83" s="33">
        <v>23679.82</v>
      </c>
      <c r="H83" s="33">
        <v>0</v>
      </c>
      <c r="I83" s="33">
        <f t="shared" si="4"/>
        <v>44062.259999999995</v>
      </c>
      <c r="J83" s="33">
        <v>59182</v>
      </c>
      <c r="K83" s="48">
        <f t="shared" si="5"/>
        <v>25818.22</v>
      </c>
      <c r="L83" s="47">
        <f t="shared" si="6"/>
        <v>25818.22</v>
      </c>
      <c r="M83" s="46"/>
      <c r="N83" s="45">
        <v>41456</v>
      </c>
    </row>
    <row r="84" spans="1:14" s="29" customFormat="1" ht="12.75" customHeight="1">
      <c r="A84" s="13">
        <v>75</v>
      </c>
      <c r="B84" s="27">
        <v>1</v>
      </c>
      <c r="C84" s="28" t="s">
        <v>32</v>
      </c>
      <c r="D84" s="27">
        <v>9</v>
      </c>
      <c r="E84" s="48">
        <v>191694.08</v>
      </c>
      <c r="F84" s="33">
        <v>87515.85</v>
      </c>
      <c r="G84" s="33">
        <v>31627.81</v>
      </c>
      <c r="H84" s="33">
        <v>0</v>
      </c>
      <c r="I84" s="33">
        <f t="shared" si="4"/>
        <v>119143.66</v>
      </c>
      <c r="J84" s="33">
        <v>768658</v>
      </c>
      <c r="K84" s="48">
        <f t="shared" si="5"/>
        <v>-457820.26</v>
      </c>
      <c r="L84" s="47"/>
      <c r="M84" s="46">
        <f t="shared" si="7"/>
        <v>-457820.26</v>
      </c>
      <c r="N84" s="45">
        <v>41426</v>
      </c>
    </row>
    <row r="85" spans="1:14" s="29" customFormat="1" ht="12.75" customHeight="1">
      <c r="A85" s="13">
        <v>76</v>
      </c>
      <c r="B85" s="27">
        <v>1</v>
      </c>
      <c r="C85" s="28" t="s">
        <v>32</v>
      </c>
      <c r="D85" s="27">
        <v>19</v>
      </c>
      <c r="E85" s="48">
        <v>111540.69</v>
      </c>
      <c r="F85" s="33">
        <v>178969.51</v>
      </c>
      <c r="G85" s="33">
        <v>17557.6</v>
      </c>
      <c r="H85" s="33">
        <v>0</v>
      </c>
      <c r="I85" s="33">
        <f t="shared" si="4"/>
        <v>196527.11000000002</v>
      </c>
      <c r="J85" s="33">
        <v>355744</v>
      </c>
      <c r="K85" s="48">
        <f t="shared" si="5"/>
        <v>-47676.19999999995</v>
      </c>
      <c r="L85" s="47"/>
      <c r="M85" s="46">
        <f t="shared" si="7"/>
        <v>-47676.19999999995</v>
      </c>
      <c r="N85" s="45">
        <v>41518</v>
      </c>
    </row>
    <row r="86" spans="1:14" s="29" customFormat="1" ht="12.75" customHeight="1">
      <c r="A86" s="13">
        <v>77</v>
      </c>
      <c r="B86" s="27">
        <v>1</v>
      </c>
      <c r="C86" s="28" t="s">
        <v>32</v>
      </c>
      <c r="D86" s="27">
        <v>3</v>
      </c>
      <c r="E86" s="48">
        <v>9253.15</v>
      </c>
      <c r="F86" s="33">
        <v>12690.74</v>
      </c>
      <c r="G86" s="33">
        <v>15413.22</v>
      </c>
      <c r="H86" s="33">
        <v>0</v>
      </c>
      <c r="I86" s="33">
        <f t="shared" si="4"/>
        <v>28103.96</v>
      </c>
      <c r="J86" s="33">
        <v>39543</v>
      </c>
      <c r="K86" s="48">
        <f t="shared" si="5"/>
        <v>-2185.8899999999994</v>
      </c>
      <c r="L86" s="47"/>
      <c r="M86" s="46">
        <f t="shared" si="7"/>
        <v>-2185.8899999999994</v>
      </c>
      <c r="N86" s="45">
        <v>41456</v>
      </c>
    </row>
    <row r="87" spans="1:14" s="29" customFormat="1" ht="12.75" customHeight="1">
      <c r="A87" s="13">
        <v>78</v>
      </c>
      <c r="B87" s="27">
        <v>1</v>
      </c>
      <c r="C87" s="28" t="s">
        <v>32</v>
      </c>
      <c r="D87" s="27">
        <v>7</v>
      </c>
      <c r="E87" s="48">
        <v>-25335.36</v>
      </c>
      <c r="F87" s="33">
        <v>13418.7</v>
      </c>
      <c r="G87" s="33">
        <v>18843.46</v>
      </c>
      <c r="H87" s="33">
        <v>0</v>
      </c>
      <c r="I87" s="33">
        <f t="shared" si="4"/>
        <v>32262.16</v>
      </c>
      <c r="J87" s="33">
        <v>22066</v>
      </c>
      <c r="K87" s="48">
        <f t="shared" si="5"/>
        <v>-15139.2</v>
      </c>
      <c r="L87" s="47"/>
      <c r="M87" s="46">
        <f t="shared" si="7"/>
        <v>-15139.2</v>
      </c>
      <c r="N87" s="45">
        <v>41456</v>
      </c>
    </row>
    <row r="88" spans="1:14" s="16" customFormat="1" ht="12.75" customHeight="1">
      <c r="A88" s="13">
        <v>79</v>
      </c>
      <c r="B88" s="20">
        <v>2</v>
      </c>
      <c r="C88" s="1" t="s">
        <v>33</v>
      </c>
      <c r="D88" s="2">
        <v>38</v>
      </c>
      <c r="E88" s="48">
        <v>-134625.13</v>
      </c>
      <c r="F88" s="48">
        <v>89370.82</v>
      </c>
      <c r="G88" s="34">
        <v>4984.32</v>
      </c>
      <c r="H88" s="33">
        <v>0</v>
      </c>
      <c r="I88" s="34">
        <f t="shared" si="4"/>
        <v>94355.14000000001</v>
      </c>
      <c r="J88" s="34">
        <v>157563.81</v>
      </c>
      <c r="K88" s="48">
        <f t="shared" si="5"/>
        <v>-197833.8</v>
      </c>
      <c r="L88" s="47"/>
      <c r="M88" s="46">
        <f>SUM(E88+I88-J88)</f>
        <v>-197833.8</v>
      </c>
      <c r="N88" s="14">
        <v>39203</v>
      </c>
    </row>
    <row r="89" spans="1:14" s="16" customFormat="1" ht="12.75" customHeight="1">
      <c r="A89" s="13">
        <v>80</v>
      </c>
      <c r="B89" s="20">
        <v>2</v>
      </c>
      <c r="C89" s="1" t="s">
        <v>33</v>
      </c>
      <c r="D89" s="2">
        <v>42</v>
      </c>
      <c r="E89" s="48">
        <v>-205189.7</v>
      </c>
      <c r="F89" s="48">
        <v>249091.68</v>
      </c>
      <c r="G89" s="34">
        <v>6646.07</v>
      </c>
      <c r="H89" s="33">
        <v>0</v>
      </c>
      <c r="I89" s="34">
        <f t="shared" si="4"/>
        <v>255737.75</v>
      </c>
      <c r="J89" s="34">
        <v>266259</v>
      </c>
      <c r="K89" s="48">
        <f t="shared" si="5"/>
        <v>-215710.95</v>
      </c>
      <c r="L89" s="47"/>
      <c r="M89" s="46">
        <f>SUM(E89+I89-J89)</f>
        <v>-215710.95</v>
      </c>
      <c r="N89" s="14">
        <v>40513</v>
      </c>
    </row>
    <row r="90" spans="1:14" s="16" customFormat="1" ht="12.75" customHeight="1">
      <c r="A90" s="13">
        <v>81</v>
      </c>
      <c r="B90" s="20">
        <v>2</v>
      </c>
      <c r="C90" s="1" t="s">
        <v>33</v>
      </c>
      <c r="D90" s="2">
        <v>30</v>
      </c>
      <c r="E90" s="48">
        <v>-122825.75</v>
      </c>
      <c r="F90" s="48">
        <v>36788</v>
      </c>
      <c r="G90" s="34">
        <v>2948.76</v>
      </c>
      <c r="H90" s="33">
        <v>0</v>
      </c>
      <c r="I90" s="34">
        <f t="shared" si="4"/>
        <v>39736.76</v>
      </c>
      <c r="J90" s="34">
        <v>48044.85</v>
      </c>
      <c r="K90" s="48">
        <f t="shared" si="5"/>
        <v>-131133.84</v>
      </c>
      <c r="L90" s="47"/>
      <c r="M90" s="46">
        <f>SUM(E90+I90-J90)</f>
        <v>-131133.84</v>
      </c>
      <c r="N90" s="14">
        <v>41456</v>
      </c>
    </row>
    <row r="91" spans="1:14" s="29" customFormat="1" ht="12.75" customHeight="1">
      <c r="A91" s="13">
        <v>82</v>
      </c>
      <c r="B91" s="27">
        <v>1</v>
      </c>
      <c r="C91" s="28" t="s">
        <v>33</v>
      </c>
      <c r="D91" s="27">
        <v>5</v>
      </c>
      <c r="E91" s="48">
        <v>48948.96</v>
      </c>
      <c r="F91" s="33">
        <v>155319.38</v>
      </c>
      <c r="G91" s="33">
        <v>45740.7</v>
      </c>
      <c r="H91" s="33">
        <v>0</v>
      </c>
      <c r="I91" s="33">
        <f t="shared" si="4"/>
        <v>201060.08000000002</v>
      </c>
      <c r="J91" s="33">
        <v>115080.75</v>
      </c>
      <c r="K91" s="48">
        <f t="shared" si="5"/>
        <v>134928.29</v>
      </c>
      <c r="L91" s="47">
        <f>SUM(E91+I91)-J91</f>
        <v>134928.29</v>
      </c>
      <c r="M91" s="46"/>
      <c r="N91" s="45">
        <v>41456</v>
      </c>
    </row>
    <row r="92" spans="1:14" s="16" customFormat="1" ht="12.75" customHeight="1">
      <c r="A92" s="13">
        <v>83</v>
      </c>
      <c r="B92" s="20">
        <v>2</v>
      </c>
      <c r="C92" s="1" t="s">
        <v>33</v>
      </c>
      <c r="D92" s="2">
        <v>44</v>
      </c>
      <c r="E92" s="48">
        <v>-24401.55</v>
      </c>
      <c r="F92" s="48">
        <v>157328.04</v>
      </c>
      <c r="G92" s="34">
        <v>42979.4</v>
      </c>
      <c r="H92" s="33">
        <v>0</v>
      </c>
      <c r="I92" s="34">
        <f t="shared" si="4"/>
        <v>200307.44</v>
      </c>
      <c r="J92" s="34">
        <v>79167.5</v>
      </c>
      <c r="K92" s="48">
        <f t="shared" si="5"/>
        <v>96738.39000000001</v>
      </c>
      <c r="L92" s="47">
        <f>SUM(E92+I92)-J92</f>
        <v>96738.39000000001</v>
      </c>
      <c r="M92" s="46"/>
      <c r="N92" s="14">
        <v>40483</v>
      </c>
    </row>
    <row r="93" spans="1:14" s="29" customFormat="1" ht="12.75" customHeight="1">
      <c r="A93" s="13">
        <v>84</v>
      </c>
      <c r="B93" s="27">
        <v>1</v>
      </c>
      <c r="C93" s="28" t="s">
        <v>34</v>
      </c>
      <c r="D93" s="27">
        <v>7</v>
      </c>
      <c r="E93" s="48">
        <v>143546.24</v>
      </c>
      <c r="F93" s="33">
        <v>173027.14</v>
      </c>
      <c r="G93" s="33">
        <v>47550.8</v>
      </c>
      <c r="H93" s="33">
        <v>0</v>
      </c>
      <c r="I93" s="33">
        <f t="shared" si="4"/>
        <v>220577.94</v>
      </c>
      <c r="J93" s="33">
        <v>101543</v>
      </c>
      <c r="K93" s="48">
        <f t="shared" si="5"/>
        <v>262581.18</v>
      </c>
      <c r="L93" s="47">
        <f>SUM(E93+I93)-J93</f>
        <v>262581.18</v>
      </c>
      <c r="M93" s="46"/>
      <c r="N93" s="45">
        <v>40313</v>
      </c>
    </row>
    <row r="94" spans="1:14" s="29" customFormat="1" ht="12.75" customHeight="1">
      <c r="A94" s="13">
        <v>85</v>
      </c>
      <c r="B94" s="27">
        <v>1</v>
      </c>
      <c r="C94" s="28" t="s">
        <v>35</v>
      </c>
      <c r="D94" s="27">
        <v>1</v>
      </c>
      <c r="E94" s="48">
        <v>28937.97</v>
      </c>
      <c r="F94" s="33">
        <v>93284.97</v>
      </c>
      <c r="G94" s="33">
        <v>6000</v>
      </c>
      <c r="H94" s="33">
        <v>0</v>
      </c>
      <c r="I94" s="33">
        <f t="shared" si="4"/>
        <v>99284.97</v>
      </c>
      <c r="J94" s="33">
        <v>48461.65</v>
      </c>
      <c r="K94" s="48">
        <f t="shared" si="5"/>
        <v>79761.29000000001</v>
      </c>
      <c r="L94" s="47">
        <f>SUM(E94+I94)-J94</f>
        <v>79761.29000000001</v>
      </c>
      <c r="M94" s="46"/>
      <c r="N94" s="45">
        <v>40299</v>
      </c>
    </row>
    <row r="95" spans="1:14" s="29" customFormat="1" ht="12.75" customHeight="1">
      <c r="A95" s="13">
        <v>86</v>
      </c>
      <c r="B95" s="27">
        <v>1</v>
      </c>
      <c r="C95" s="28" t="s">
        <v>39</v>
      </c>
      <c r="D95" s="27">
        <v>22</v>
      </c>
      <c r="E95" s="48">
        <v>-27603.31</v>
      </c>
      <c r="F95" s="33">
        <v>221282.66</v>
      </c>
      <c r="G95" s="33"/>
      <c r="H95" s="33">
        <v>0</v>
      </c>
      <c r="I95" s="33">
        <f t="shared" si="4"/>
        <v>221282.66</v>
      </c>
      <c r="J95" s="33">
        <v>50385</v>
      </c>
      <c r="K95" s="48">
        <f t="shared" si="5"/>
        <v>143294.35</v>
      </c>
      <c r="L95" s="47">
        <f>SUM(E95+I95)-J95</f>
        <v>143294.35</v>
      </c>
      <c r="M95" s="46"/>
      <c r="N95" s="45">
        <v>42278</v>
      </c>
    </row>
    <row r="96" spans="1:14" s="29" customFormat="1" ht="12.75" customHeight="1">
      <c r="A96" s="13">
        <v>87</v>
      </c>
      <c r="B96" s="27">
        <v>1</v>
      </c>
      <c r="C96" s="28" t="s">
        <v>39</v>
      </c>
      <c r="D96" s="27" t="s">
        <v>36</v>
      </c>
      <c r="E96" s="48">
        <v>-501673.99</v>
      </c>
      <c r="F96" s="33">
        <v>128746.65</v>
      </c>
      <c r="G96" s="33">
        <v>8000</v>
      </c>
      <c r="H96" s="33">
        <v>0</v>
      </c>
      <c r="I96" s="33">
        <f t="shared" si="4"/>
        <v>136746.65</v>
      </c>
      <c r="J96" s="33">
        <v>246146</v>
      </c>
      <c r="K96" s="48">
        <f t="shared" si="5"/>
        <v>-611073.34</v>
      </c>
      <c r="L96" s="47"/>
      <c r="M96" s="46">
        <f>SUM(E96+I96-J96)</f>
        <v>-611073.34</v>
      </c>
      <c r="N96" s="45">
        <v>40483</v>
      </c>
    </row>
    <row r="97" spans="1:14" s="29" customFormat="1" ht="12.75" customHeight="1">
      <c r="A97" s="13">
        <v>88</v>
      </c>
      <c r="B97" s="27">
        <v>1</v>
      </c>
      <c r="C97" s="28" t="s">
        <v>39</v>
      </c>
      <c r="D97" s="30" t="s">
        <v>37</v>
      </c>
      <c r="E97" s="48">
        <v>110771.1</v>
      </c>
      <c r="F97" s="33">
        <v>160029.08</v>
      </c>
      <c r="G97" s="33">
        <v>47643.75</v>
      </c>
      <c r="H97" s="33"/>
      <c r="I97" s="33">
        <f t="shared" si="4"/>
        <v>207672.83</v>
      </c>
      <c r="J97" s="33">
        <v>96766.27</v>
      </c>
      <c r="K97" s="48">
        <f t="shared" si="5"/>
        <v>221677.65999999997</v>
      </c>
      <c r="L97" s="47">
        <f>SUM(E97+I97)-J97</f>
        <v>221677.65999999997</v>
      </c>
      <c r="M97" s="46"/>
      <c r="N97" s="45">
        <v>39661</v>
      </c>
    </row>
    <row r="98" spans="1:14" s="29" customFormat="1" ht="12.75" customHeight="1">
      <c r="A98" s="13">
        <v>89</v>
      </c>
      <c r="B98" s="27">
        <v>1</v>
      </c>
      <c r="C98" s="28" t="s">
        <v>39</v>
      </c>
      <c r="D98" s="27">
        <v>18</v>
      </c>
      <c r="E98" s="48">
        <v>455374.74</v>
      </c>
      <c r="F98" s="33">
        <v>164860.52</v>
      </c>
      <c r="G98" s="33">
        <v>37397.66</v>
      </c>
      <c r="H98" s="33"/>
      <c r="I98" s="33">
        <f t="shared" si="4"/>
        <v>202258.18</v>
      </c>
      <c r="J98" s="33">
        <v>699503.5</v>
      </c>
      <c r="K98" s="48">
        <f t="shared" si="5"/>
        <v>-41870.580000000075</v>
      </c>
      <c r="L98" s="47"/>
      <c r="M98" s="46">
        <f>SUM(E98+I98-J98)</f>
        <v>-41870.580000000075</v>
      </c>
      <c r="N98" s="45">
        <v>40179</v>
      </c>
    </row>
    <row r="99" spans="1:14" s="29" customFormat="1" ht="12.75" customHeight="1">
      <c r="A99" s="13">
        <v>90</v>
      </c>
      <c r="B99" s="27">
        <v>1</v>
      </c>
      <c r="C99" s="28" t="s">
        <v>39</v>
      </c>
      <c r="D99" s="30" t="s">
        <v>38</v>
      </c>
      <c r="E99" s="48">
        <v>-120501.42</v>
      </c>
      <c r="F99" s="33">
        <v>171228.96</v>
      </c>
      <c r="G99" s="33">
        <v>39183.59</v>
      </c>
      <c r="H99" s="33">
        <v>0</v>
      </c>
      <c r="I99" s="33">
        <f>F99+G99+H99</f>
        <v>210412.55</v>
      </c>
      <c r="J99" s="33">
        <v>140949</v>
      </c>
      <c r="K99" s="48">
        <f t="shared" si="5"/>
        <v>-51037.87000000001</v>
      </c>
      <c r="L99" s="47"/>
      <c r="M99" s="46">
        <f>SUM(E99+I99-J99)</f>
        <v>-51037.87000000001</v>
      </c>
      <c r="N99" s="45">
        <v>40423</v>
      </c>
    </row>
    <row r="100" spans="1:14" s="29" customFormat="1" ht="12.75" customHeight="1">
      <c r="A100" s="13">
        <v>91</v>
      </c>
      <c r="B100" s="27">
        <v>1</v>
      </c>
      <c r="C100" s="28" t="s">
        <v>39</v>
      </c>
      <c r="D100" s="27">
        <v>11</v>
      </c>
      <c r="E100" s="48">
        <v>198841.59</v>
      </c>
      <c r="F100" s="33">
        <v>182789.72</v>
      </c>
      <c r="G100" s="33">
        <v>2000</v>
      </c>
      <c r="H100" s="33"/>
      <c r="I100" s="33">
        <f t="shared" si="4"/>
        <v>184789.72</v>
      </c>
      <c r="J100" s="33">
        <v>460856.18</v>
      </c>
      <c r="K100" s="48">
        <f t="shared" si="5"/>
        <v>-77224.87</v>
      </c>
      <c r="L100" s="47"/>
      <c r="M100" s="46">
        <f>SUM(E100+I100-J100)</f>
        <v>-77224.87</v>
      </c>
      <c r="N100" s="45">
        <v>41456</v>
      </c>
    </row>
    <row r="101" spans="1:14" s="29" customFormat="1" ht="12.75" customHeight="1">
      <c r="A101" s="13">
        <v>92</v>
      </c>
      <c r="B101" s="27">
        <v>1</v>
      </c>
      <c r="C101" s="28" t="s">
        <v>39</v>
      </c>
      <c r="D101" s="27">
        <v>13</v>
      </c>
      <c r="E101" s="48">
        <v>251653.87</v>
      </c>
      <c r="F101" s="33">
        <v>173171.58</v>
      </c>
      <c r="G101" s="33">
        <v>50935.67</v>
      </c>
      <c r="H101" s="33"/>
      <c r="I101" s="33">
        <f t="shared" si="4"/>
        <v>224107.25</v>
      </c>
      <c r="J101" s="33">
        <v>152396.3</v>
      </c>
      <c r="K101" s="48">
        <f t="shared" si="5"/>
        <v>323364.82</v>
      </c>
      <c r="L101" s="47">
        <f>SUM(E101+I101)-J101</f>
        <v>323364.82</v>
      </c>
      <c r="M101" s="46"/>
      <c r="N101" s="45">
        <v>41426</v>
      </c>
    </row>
    <row r="102" spans="1:14" s="29" customFormat="1" ht="12.75" customHeight="1">
      <c r="A102" s="13">
        <v>93</v>
      </c>
      <c r="B102" s="27">
        <v>1</v>
      </c>
      <c r="C102" s="28" t="s">
        <v>39</v>
      </c>
      <c r="D102" s="27">
        <v>15</v>
      </c>
      <c r="E102" s="48">
        <v>-36505.67</v>
      </c>
      <c r="F102" s="33">
        <v>223200.35</v>
      </c>
      <c r="G102" s="33">
        <v>2000</v>
      </c>
      <c r="H102" s="33">
        <v>0</v>
      </c>
      <c r="I102" s="33">
        <f t="shared" si="4"/>
        <v>225200.35</v>
      </c>
      <c r="J102" s="33">
        <v>86232.76</v>
      </c>
      <c r="K102" s="48">
        <f t="shared" si="5"/>
        <v>102461.92</v>
      </c>
      <c r="L102" s="47">
        <f>SUM(E102+I102)-J102</f>
        <v>102461.92</v>
      </c>
      <c r="M102" s="46"/>
      <c r="N102" s="45">
        <v>41426</v>
      </c>
    </row>
    <row r="103" spans="1:14" s="29" customFormat="1" ht="12.75" customHeight="1">
      <c r="A103" s="13">
        <v>94</v>
      </c>
      <c r="B103" s="27">
        <v>1</v>
      </c>
      <c r="C103" s="28" t="s">
        <v>39</v>
      </c>
      <c r="D103" s="27">
        <v>24</v>
      </c>
      <c r="E103" s="48">
        <v>1104.79</v>
      </c>
      <c r="F103" s="33">
        <v>240721.16</v>
      </c>
      <c r="G103" s="33">
        <v>12320</v>
      </c>
      <c r="H103" s="33">
        <v>0</v>
      </c>
      <c r="I103" s="33">
        <f t="shared" si="4"/>
        <v>253041.16</v>
      </c>
      <c r="J103" s="33">
        <v>258142</v>
      </c>
      <c r="K103" s="48">
        <f t="shared" si="5"/>
        <v>-3996.0499999999884</v>
      </c>
      <c r="L103" s="47"/>
      <c r="M103" s="46">
        <f>SUM(E103+I103-J103)</f>
        <v>-3996.0499999999884</v>
      </c>
      <c r="N103" s="45">
        <v>41456</v>
      </c>
    </row>
    <row r="104" spans="1:14" s="29" customFormat="1" ht="12.75" customHeight="1">
      <c r="A104" s="13">
        <v>95</v>
      </c>
      <c r="B104" s="27">
        <v>1</v>
      </c>
      <c r="C104" s="28" t="s">
        <v>39</v>
      </c>
      <c r="D104" s="27">
        <v>3</v>
      </c>
      <c r="E104" s="48">
        <v>6082.85</v>
      </c>
      <c r="F104" s="33">
        <v>43450.46</v>
      </c>
      <c r="G104" s="33">
        <v>17586.88</v>
      </c>
      <c r="H104" s="33"/>
      <c r="I104" s="33">
        <f t="shared" si="4"/>
        <v>61037.34</v>
      </c>
      <c r="J104" s="33">
        <v>117860</v>
      </c>
      <c r="K104" s="48">
        <f t="shared" si="5"/>
        <v>-50739.81</v>
      </c>
      <c r="L104" s="47"/>
      <c r="M104" s="46">
        <f>SUM(E104+I104-J104)</f>
        <v>-50739.81</v>
      </c>
      <c r="N104" s="45">
        <v>41426</v>
      </c>
    </row>
    <row r="105" spans="1:14" s="29" customFormat="1" ht="12.75" customHeight="1">
      <c r="A105" s="13">
        <v>96</v>
      </c>
      <c r="B105" s="27">
        <v>1</v>
      </c>
      <c r="C105" s="28" t="s">
        <v>39</v>
      </c>
      <c r="D105" s="27">
        <v>5</v>
      </c>
      <c r="E105" s="48">
        <v>-107252.19</v>
      </c>
      <c r="F105" s="33">
        <v>278079.64</v>
      </c>
      <c r="G105" s="33">
        <v>15550.95</v>
      </c>
      <c r="H105" s="33"/>
      <c r="I105" s="33">
        <f t="shared" si="4"/>
        <v>293630.59</v>
      </c>
      <c r="J105" s="33">
        <v>214866.2</v>
      </c>
      <c r="K105" s="48">
        <f t="shared" si="5"/>
        <v>-28487.79999999999</v>
      </c>
      <c r="L105" s="47"/>
      <c r="M105" s="46">
        <f>SUM(E105+I105-J105)</f>
        <v>-28487.79999999999</v>
      </c>
      <c r="N105" s="45">
        <v>41456</v>
      </c>
    </row>
    <row r="106" spans="1:14" s="29" customFormat="1" ht="12.75" customHeight="1">
      <c r="A106" s="13">
        <v>97</v>
      </c>
      <c r="B106" s="27">
        <v>1</v>
      </c>
      <c r="C106" s="28" t="s">
        <v>39</v>
      </c>
      <c r="D106" s="27">
        <v>7</v>
      </c>
      <c r="E106" s="48">
        <v>-359641.93</v>
      </c>
      <c r="F106" s="33">
        <v>297759.87</v>
      </c>
      <c r="G106" s="33">
        <v>2000</v>
      </c>
      <c r="H106" s="33">
        <v>0</v>
      </c>
      <c r="I106" s="33">
        <f t="shared" si="4"/>
        <v>299759.87</v>
      </c>
      <c r="J106" s="33">
        <v>264551.27</v>
      </c>
      <c r="K106" s="48">
        <f t="shared" si="5"/>
        <v>-324433.33</v>
      </c>
      <c r="L106" s="47"/>
      <c r="M106" s="46">
        <f>SUM(E106+I106-J106)</f>
        <v>-324433.33</v>
      </c>
      <c r="N106" s="45">
        <v>41426</v>
      </c>
    </row>
    <row r="107" spans="1:14" s="29" customFormat="1" ht="12.75" customHeight="1">
      <c r="A107" s="13">
        <v>98</v>
      </c>
      <c r="B107" s="27">
        <v>1</v>
      </c>
      <c r="C107" s="28" t="s">
        <v>39</v>
      </c>
      <c r="D107" s="27">
        <v>9</v>
      </c>
      <c r="E107" s="48">
        <v>338189.17</v>
      </c>
      <c r="F107" s="33">
        <v>355268.87</v>
      </c>
      <c r="G107" s="33">
        <v>9500</v>
      </c>
      <c r="H107" s="33"/>
      <c r="I107" s="33">
        <f t="shared" si="4"/>
        <v>364768.87</v>
      </c>
      <c r="J107" s="33">
        <v>630966.7</v>
      </c>
      <c r="K107" s="48">
        <f t="shared" si="5"/>
        <v>71991.34000000008</v>
      </c>
      <c r="L107" s="47">
        <f aca="true" t="shared" si="8" ref="L107:L127">SUM(E107+I107)-J107</f>
        <v>71991.34000000008</v>
      </c>
      <c r="M107" s="46"/>
      <c r="N107" s="45">
        <v>41456</v>
      </c>
    </row>
    <row r="108" spans="1:14" s="29" customFormat="1" ht="12.75" customHeight="1">
      <c r="A108" s="13">
        <v>99</v>
      </c>
      <c r="B108" s="27">
        <v>1</v>
      </c>
      <c r="C108" s="28" t="s">
        <v>39</v>
      </c>
      <c r="D108" s="27">
        <v>12</v>
      </c>
      <c r="E108" s="48">
        <v>80594.62</v>
      </c>
      <c r="F108" s="33">
        <v>96768.55</v>
      </c>
      <c r="G108" s="33">
        <v>9500</v>
      </c>
      <c r="H108" s="33"/>
      <c r="I108" s="33">
        <f t="shared" si="4"/>
        <v>106268.55</v>
      </c>
      <c r="J108" s="33">
        <v>57696</v>
      </c>
      <c r="K108" s="48">
        <f t="shared" si="5"/>
        <v>129167.16999999998</v>
      </c>
      <c r="L108" s="47">
        <f t="shared" si="8"/>
        <v>129167.16999999998</v>
      </c>
      <c r="M108" s="46"/>
      <c r="N108" s="45">
        <v>41548</v>
      </c>
    </row>
    <row r="109" spans="1:14" s="16" customFormat="1" ht="12.75" customHeight="1">
      <c r="A109" s="13">
        <v>100</v>
      </c>
      <c r="B109" s="20">
        <v>2</v>
      </c>
      <c r="C109" s="1" t="s">
        <v>45</v>
      </c>
      <c r="D109" s="2">
        <v>56</v>
      </c>
      <c r="E109" s="48">
        <v>163174.84</v>
      </c>
      <c r="F109" s="48">
        <v>257458.37</v>
      </c>
      <c r="G109" s="34">
        <v>2000</v>
      </c>
      <c r="H109" s="34"/>
      <c r="I109" s="34">
        <f t="shared" si="4"/>
        <v>259458.37</v>
      </c>
      <c r="J109" s="34">
        <v>354771.05</v>
      </c>
      <c r="K109" s="48">
        <f t="shared" si="5"/>
        <v>67862.15999999997</v>
      </c>
      <c r="L109" s="47">
        <f t="shared" si="8"/>
        <v>67862.15999999997</v>
      </c>
      <c r="M109" s="46"/>
      <c r="N109" s="14">
        <v>40664</v>
      </c>
    </row>
    <row r="110" spans="1:14" s="16" customFormat="1" ht="12.75" customHeight="1">
      <c r="A110" s="13">
        <v>101</v>
      </c>
      <c r="B110" s="20">
        <v>3</v>
      </c>
      <c r="C110" s="1" t="s">
        <v>45</v>
      </c>
      <c r="D110" s="2">
        <v>10</v>
      </c>
      <c r="E110" s="48">
        <v>-22562.37</v>
      </c>
      <c r="F110" s="34">
        <v>199227.12</v>
      </c>
      <c r="G110" s="34">
        <v>13447.03</v>
      </c>
      <c r="H110" s="34">
        <v>0</v>
      </c>
      <c r="I110" s="34">
        <f t="shared" si="4"/>
        <v>212674.15</v>
      </c>
      <c r="J110" s="34">
        <v>101580</v>
      </c>
      <c r="K110" s="48">
        <f t="shared" si="5"/>
        <v>88531.78</v>
      </c>
      <c r="L110" s="47">
        <f t="shared" si="8"/>
        <v>88531.78</v>
      </c>
      <c r="M110" s="46"/>
      <c r="N110" s="14">
        <v>41426</v>
      </c>
    </row>
    <row r="111" spans="1:14" s="16" customFormat="1" ht="12.75" customHeight="1">
      <c r="A111" s="13">
        <v>102</v>
      </c>
      <c r="B111" s="20">
        <v>3</v>
      </c>
      <c r="C111" s="1" t="s">
        <v>45</v>
      </c>
      <c r="D111" s="2" t="s">
        <v>40</v>
      </c>
      <c r="E111" s="48">
        <v>-32042.82</v>
      </c>
      <c r="F111" s="34">
        <v>212777.24</v>
      </c>
      <c r="G111" s="34">
        <v>9500</v>
      </c>
      <c r="H111" s="34">
        <v>0</v>
      </c>
      <c r="I111" s="34">
        <f t="shared" si="4"/>
        <v>222277.24</v>
      </c>
      <c r="J111" s="34">
        <v>92564.27</v>
      </c>
      <c r="K111" s="48">
        <f t="shared" si="5"/>
        <v>97670.14999999998</v>
      </c>
      <c r="L111" s="47">
        <f t="shared" si="8"/>
        <v>97670.14999999998</v>
      </c>
      <c r="M111" s="46"/>
      <c r="N111" s="14">
        <v>41426</v>
      </c>
    </row>
    <row r="112" spans="1:14" s="16" customFormat="1" ht="12.75" customHeight="1">
      <c r="A112" s="13">
        <v>103</v>
      </c>
      <c r="B112" s="20">
        <v>3</v>
      </c>
      <c r="C112" s="1" t="s">
        <v>45</v>
      </c>
      <c r="D112" s="2">
        <v>16</v>
      </c>
      <c r="E112" s="48">
        <v>263797.29</v>
      </c>
      <c r="F112" s="34">
        <v>223321.85</v>
      </c>
      <c r="G112" s="34">
        <v>13501.27</v>
      </c>
      <c r="H112" s="34">
        <v>0</v>
      </c>
      <c r="I112" s="34">
        <f t="shared" si="4"/>
        <v>236823.12</v>
      </c>
      <c r="J112" s="34">
        <v>353890.1</v>
      </c>
      <c r="K112" s="48">
        <f t="shared" si="5"/>
        <v>146730.31</v>
      </c>
      <c r="L112" s="47">
        <f t="shared" si="8"/>
        <v>146730.31</v>
      </c>
      <c r="M112" s="46"/>
      <c r="N112" s="14">
        <v>41456</v>
      </c>
    </row>
    <row r="113" spans="1:14" s="16" customFormat="1" ht="12.75" customHeight="1">
      <c r="A113" s="13">
        <v>104</v>
      </c>
      <c r="B113" s="20">
        <v>3</v>
      </c>
      <c r="C113" s="1" t="s">
        <v>45</v>
      </c>
      <c r="D113" s="2">
        <v>18</v>
      </c>
      <c r="E113" s="48">
        <v>-52519.37</v>
      </c>
      <c r="F113" s="34">
        <v>360423.41</v>
      </c>
      <c r="G113" s="34">
        <v>9500</v>
      </c>
      <c r="H113" s="34">
        <v>0</v>
      </c>
      <c r="I113" s="34">
        <f t="shared" si="4"/>
        <v>369923.41</v>
      </c>
      <c r="J113" s="34">
        <v>298474</v>
      </c>
      <c r="K113" s="48">
        <f t="shared" si="5"/>
        <v>18930.03999999998</v>
      </c>
      <c r="L113" s="47">
        <f t="shared" si="8"/>
        <v>18930.03999999998</v>
      </c>
      <c r="M113" s="46"/>
      <c r="N113" s="14">
        <v>41456</v>
      </c>
    </row>
    <row r="114" spans="1:14" ht="14.25" customHeight="1">
      <c r="A114" s="13">
        <v>105</v>
      </c>
      <c r="B114" s="20">
        <v>3</v>
      </c>
      <c r="C114" s="1" t="s">
        <v>45</v>
      </c>
      <c r="D114" s="2" t="s">
        <v>41</v>
      </c>
      <c r="E114" s="48">
        <v>238820.64</v>
      </c>
      <c r="F114" s="34">
        <v>167633.09</v>
      </c>
      <c r="G114" s="34">
        <v>9500</v>
      </c>
      <c r="H114" s="34">
        <v>0</v>
      </c>
      <c r="I114" s="34">
        <f t="shared" si="4"/>
        <v>177133.09</v>
      </c>
      <c r="J114" s="34">
        <v>73810</v>
      </c>
      <c r="K114" s="48">
        <f t="shared" si="5"/>
        <v>342143.73</v>
      </c>
      <c r="L114" s="47">
        <f t="shared" si="8"/>
        <v>342143.73</v>
      </c>
      <c r="M114" s="46"/>
      <c r="N114" s="14">
        <v>41456</v>
      </c>
    </row>
    <row r="115" spans="1:14" ht="14.25" customHeight="1">
      <c r="A115" s="13">
        <v>106</v>
      </c>
      <c r="B115" s="20">
        <v>3</v>
      </c>
      <c r="C115" s="1" t="s">
        <v>45</v>
      </c>
      <c r="D115" s="2" t="s">
        <v>42</v>
      </c>
      <c r="E115" s="48">
        <v>-143929.34</v>
      </c>
      <c r="F115" s="34">
        <v>164437.45</v>
      </c>
      <c r="G115" s="34">
        <v>9500</v>
      </c>
      <c r="H115" s="34">
        <v>0</v>
      </c>
      <c r="I115" s="34">
        <f t="shared" si="4"/>
        <v>173937.45</v>
      </c>
      <c r="J115" s="34">
        <v>215491.15</v>
      </c>
      <c r="K115" s="48">
        <f t="shared" si="5"/>
        <v>-185483.03999999998</v>
      </c>
      <c r="L115" s="47"/>
      <c r="M115" s="46">
        <f aca="true" t="shared" si="9" ref="M115:M125">SUM(E115+I115-J115)</f>
        <v>-185483.03999999998</v>
      </c>
      <c r="N115" s="14">
        <v>41456</v>
      </c>
    </row>
    <row r="116" spans="1:14" ht="14.25" customHeight="1">
      <c r="A116" s="13">
        <v>107</v>
      </c>
      <c r="B116" s="20">
        <v>3</v>
      </c>
      <c r="C116" s="1" t="s">
        <v>45</v>
      </c>
      <c r="D116" s="2" t="s">
        <v>43</v>
      </c>
      <c r="E116" s="48">
        <v>114426.52</v>
      </c>
      <c r="F116" s="34">
        <v>231102.99</v>
      </c>
      <c r="G116" s="34">
        <v>9500</v>
      </c>
      <c r="H116" s="34">
        <v>0</v>
      </c>
      <c r="I116" s="34">
        <f t="shared" si="4"/>
        <v>240602.99</v>
      </c>
      <c r="J116" s="34">
        <v>644587</v>
      </c>
      <c r="K116" s="48">
        <f t="shared" si="5"/>
        <v>-289557.49</v>
      </c>
      <c r="L116" s="47"/>
      <c r="M116" s="46">
        <f t="shared" si="9"/>
        <v>-289557.49</v>
      </c>
      <c r="N116" s="14">
        <v>41456</v>
      </c>
    </row>
    <row r="117" spans="1:14" ht="14.25" customHeight="1">
      <c r="A117" s="13">
        <v>108</v>
      </c>
      <c r="B117" s="20">
        <v>3</v>
      </c>
      <c r="C117" s="1" t="s">
        <v>45</v>
      </c>
      <c r="D117" s="2">
        <v>2</v>
      </c>
      <c r="E117" s="48">
        <v>-29892.93</v>
      </c>
      <c r="F117" s="34">
        <v>189435.83</v>
      </c>
      <c r="G117" s="34">
        <v>9500</v>
      </c>
      <c r="H117" s="34">
        <v>0</v>
      </c>
      <c r="I117" s="34">
        <f t="shared" si="4"/>
        <v>198935.83</v>
      </c>
      <c r="J117" s="34">
        <v>143829.4</v>
      </c>
      <c r="K117" s="48">
        <f t="shared" si="5"/>
        <v>25213.5</v>
      </c>
      <c r="L117" s="47">
        <f t="shared" si="8"/>
        <v>25213.5</v>
      </c>
      <c r="M117" s="46"/>
      <c r="N117" s="14">
        <v>41456</v>
      </c>
    </row>
    <row r="118" spans="1:14" ht="14.25" customHeight="1">
      <c r="A118" s="13">
        <v>109</v>
      </c>
      <c r="B118" s="20">
        <v>3</v>
      </c>
      <c r="C118" s="1" t="s">
        <v>45</v>
      </c>
      <c r="D118" s="2">
        <v>8</v>
      </c>
      <c r="E118" s="48">
        <v>-276822.37</v>
      </c>
      <c r="F118" s="34">
        <v>161384.33</v>
      </c>
      <c r="G118" s="34">
        <v>9500</v>
      </c>
      <c r="H118" s="34">
        <v>0</v>
      </c>
      <c r="I118" s="34">
        <f t="shared" si="4"/>
        <v>170884.33</v>
      </c>
      <c r="J118" s="34">
        <v>147248.15</v>
      </c>
      <c r="K118" s="48">
        <f t="shared" si="5"/>
        <v>-253186.19</v>
      </c>
      <c r="L118" s="47"/>
      <c r="M118" s="46">
        <f t="shared" si="9"/>
        <v>-253186.19</v>
      </c>
      <c r="N118" s="14">
        <v>41426</v>
      </c>
    </row>
    <row r="119" spans="1:14" ht="14.25" customHeight="1">
      <c r="A119" s="13">
        <v>110</v>
      </c>
      <c r="B119" s="20">
        <v>3</v>
      </c>
      <c r="C119" s="1" t="s">
        <v>45</v>
      </c>
      <c r="D119" s="2">
        <v>22</v>
      </c>
      <c r="E119" s="48">
        <v>2213.35</v>
      </c>
      <c r="F119" s="34">
        <v>311031.76</v>
      </c>
      <c r="G119" s="34">
        <v>9500</v>
      </c>
      <c r="H119" s="34">
        <v>0</v>
      </c>
      <c r="I119" s="34">
        <f t="shared" si="4"/>
        <v>320531.76</v>
      </c>
      <c r="J119" s="34">
        <v>542650</v>
      </c>
      <c r="K119" s="48">
        <f t="shared" si="5"/>
        <v>-219904.89</v>
      </c>
      <c r="L119" s="47"/>
      <c r="M119" s="46">
        <f t="shared" si="9"/>
        <v>-219904.89</v>
      </c>
      <c r="N119" s="14">
        <v>41456</v>
      </c>
    </row>
    <row r="120" spans="1:14" ht="14.25" customHeight="1">
      <c r="A120" s="13">
        <v>111</v>
      </c>
      <c r="B120" s="20">
        <v>3</v>
      </c>
      <c r="C120" s="1" t="s">
        <v>45</v>
      </c>
      <c r="D120" s="2" t="s">
        <v>36</v>
      </c>
      <c r="E120" s="48">
        <v>205329.2</v>
      </c>
      <c r="F120" s="34">
        <v>305403.29</v>
      </c>
      <c r="G120" s="34">
        <v>12731.42</v>
      </c>
      <c r="H120" s="34"/>
      <c r="I120" s="34">
        <f t="shared" si="4"/>
        <v>318134.70999999996</v>
      </c>
      <c r="J120" s="34">
        <v>310061.5</v>
      </c>
      <c r="K120" s="48">
        <f t="shared" si="5"/>
        <v>213402.40999999997</v>
      </c>
      <c r="L120" s="47">
        <f t="shared" si="8"/>
        <v>213402.40999999997</v>
      </c>
      <c r="M120" s="46"/>
      <c r="N120" s="14">
        <v>41456</v>
      </c>
    </row>
    <row r="121" spans="1:14" ht="14.25" customHeight="1">
      <c r="A121" s="13">
        <v>112</v>
      </c>
      <c r="B121" s="20">
        <v>3</v>
      </c>
      <c r="C121" s="1" t="s">
        <v>45</v>
      </c>
      <c r="D121" s="2" t="s">
        <v>44</v>
      </c>
      <c r="E121" s="48">
        <v>375898.69</v>
      </c>
      <c r="F121" s="34">
        <v>243641.96</v>
      </c>
      <c r="G121" s="34">
        <v>9100</v>
      </c>
      <c r="H121" s="34"/>
      <c r="I121" s="34">
        <f t="shared" si="4"/>
        <v>252741.96</v>
      </c>
      <c r="J121" s="34">
        <v>490415</v>
      </c>
      <c r="K121" s="48">
        <f t="shared" si="5"/>
        <v>138225.65000000002</v>
      </c>
      <c r="L121" s="47">
        <f t="shared" si="8"/>
        <v>138225.65000000002</v>
      </c>
      <c r="M121" s="46"/>
      <c r="N121" s="14">
        <v>41456</v>
      </c>
    </row>
    <row r="122" spans="1:14" ht="14.25" customHeight="1">
      <c r="A122" s="13">
        <v>113</v>
      </c>
      <c r="B122" s="20">
        <v>3</v>
      </c>
      <c r="C122" s="1" t="s">
        <v>45</v>
      </c>
      <c r="D122" s="2">
        <v>26</v>
      </c>
      <c r="E122" s="48">
        <v>403840.09</v>
      </c>
      <c r="F122" s="34">
        <v>285116.55</v>
      </c>
      <c r="G122" s="34">
        <v>22063.8</v>
      </c>
      <c r="H122" s="34">
        <v>0</v>
      </c>
      <c r="I122" s="34">
        <f t="shared" si="4"/>
        <v>307180.35</v>
      </c>
      <c r="J122" s="34">
        <v>632702.86</v>
      </c>
      <c r="K122" s="48">
        <f t="shared" si="5"/>
        <v>78317.57999999996</v>
      </c>
      <c r="L122" s="47">
        <f t="shared" si="8"/>
        <v>78317.57999999996</v>
      </c>
      <c r="M122" s="46"/>
      <c r="N122" s="14">
        <v>41456</v>
      </c>
    </row>
    <row r="123" spans="1:14" ht="14.25" customHeight="1">
      <c r="A123" s="13">
        <v>114</v>
      </c>
      <c r="B123" s="20">
        <v>3</v>
      </c>
      <c r="C123" s="4" t="s">
        <v>45</v>
      </c>
      <c r="D123" s="5">
        <v>30</v>
      </c>
      <c r="E123" s="48">
        <v>272052.53</v>
      </c>
      <c r="F123" s="34">
        <v>213804.65</v>
      </c>
      <c r="G123" s="34">
        <v>9500</v>
      </c>
      <c r="H123" s="34"/>
      <c r="I123" s="34">
        <f t="shared" si="4"/>
        <v>223304.65</v>
      </c>
      <c r="J123" s="34">
        <v>343405</v>
      </c>
      <c r="K123" s="48">
        <f t="shared" si="5"/>
        <v>151952.18000000005</v>
      </c>
      <c r="L123" s="47">
        <f t="shared" si="8"/>
        <v>151952.18000000005</v>
      </c>
      <c r="M123" s="46"/>
      <c r="N123" s="14">
        <v>41456</v>
      </c>
    </row>
    <row r="124" spans="1:14" ht="14.25" customHeight="1">
      <c r="A124" s="13">
        <v>115</v>
      </c>
      <c r="B124" s="20">
        <v>3</v>
      </c>
      <c r="C124" s="1" t="s">
        <v>45</v>
      </c>
      <c r="D124" s="2">
        <v>32</v>
      </c>
      <c r="E124" s="48">
        <v>162215.49</v>
      </c>
      <c r="F124" s="34">
        <v>158342.15</v>
      </c>
      <c r="G124" s="34">
        <v>9500</v>
      </c>
      <c r="H124" s="34"/>
      <c r="I124" s="34">
        <f t="shared" si="4"/>
        <v>167842.15</v>
      </c>
      <c r="J124" s="34">
        <v>125691</v>
      </c>
      <c r="K124" s="48">
        <f t="shared" si="5"/>
        <v>204366.64</v>
      </c>
      <c r="L124" s="47">
        <f t="shared" si="8"/>
        <v>204366.64</v>
      </c>
      <c r="M124" s="46"/>
      <c r="N124" s="14">
        <v>41456</v>
      </c>
    </row>
    <row r="125" spans="1:14" ht="14.25" customHeight="1">
      <c r="A125" s="13">
        <v>116</v>
      </c>
      <c r="B125" s="20">
        <v>3</v>
      </c>
      <c r="C125" s="1" t="s">
        <v>45</v>
      </c>
      <c r="D125" s="2">
        <v>34</v>
      </c>
      <c r="E125" s="48">
        <v>24762.46</v>
      </c>
      <c r="F125" s="34">
        <v>206634.85</v>
      </c>
      <c r="G125" s="34">
        <v>22547.56</v>
      </c>
      <c r="H125" s="34">
        <v>0</v>
      </c>
      <c r="I125" s="34">
        <f t="shared" si="4"/>
        <v>229182.41</v>
      </c>
      <c r="J125" s="34">
        <v>332960.99</v>
      </c>
      <c r="K125" s="48">
        <f t="shared" si="5"/>
        <v>-79016.12</v>
      </c>
      <c r="L125" s="47"/>
      <c r="M125" s="46">
        <f t="shared" si="9"/>
        <v>-79016.12</v>
      </c>
      <c r="N125" s="14">
        <v>41456</v>
      </c>
    </row>
    <row r="126" spans="1:14" ht="14.25" customHeight="1">
      <c r="A126" s="13">
        <v>117</v>
      </c>
      <c r="B126" s="20">
        <v>3</v>
      </c>
      <c r="C126" s="1" t="s">
        <v>45</v>
      </c>
      <c r="D126" s="2">
        <v>36</v>
      </c>
      <c r="E126" s="48">
        <v>145791.7</v>
      </c>
      <c r="F126" s="33">
        <v>392958.27</v>
      </c>
      <c r="G126" s="34">
        <v>9500</v>
      </c>
      <c r="H126" s="34">
        <v>0</v>
      </c>
      <c r="I126" s="34">
        <f t="shared" si="4"/>
        <v>402458.27</v>
      </c>
      <c r="J126" s="34">
        <v>347119.79</v>
      </c>
      <c r="K126" s="48">
        <f t="shared" si="5"/>
        <v>201130.18</v>
      </c>
      <c r="L126" s="47">
        <f t="shared" si="8"/>
        <v>201130.18</v>
      </c>
      <c r="M126" s="46"/>
      <c r="N126" s="14">
        <v>41456</v>
      </c>
    </row>
    <row r="127" spans="1:14" ht="14.25" customHeight="1">
      <c r="A127" s="13">
        <v>118</v>
      </c>
      <c r="B127" s="20">
        <v>3</v>
      </c>
      <c r="C127" s="1" t="s">
        <v>45</v>
      </c>
      <c r="D127" s="2">
        <v>4</v>
      </c>
      <c r="E127" s="48">
        <v>9471.87</v>
      </c>
      <c r="F127" s="34">
        <v>178767.48</v>
      </c>
      <c r="G127" s="34">
        <v>9500</v>
      </c>
      <c r="H127" s="34">
        <v>0</v>
      </c>
      <c r="I127" s="34">
        <f t="shared" si="4"/>
        <v>188267.48</v>
      </c>
      <c r="J127" s="34">
        <v>53576</v>
      </c>
      <c r="K127" s="48">
        <f t="shared" si="5"/>
        <v>144163.35</v>
      </c>
      <c r="L127" s="47">
        <f t="shared" si="8"/>
        <v>144163.35</v>
      </c>
      <c r="M127" s="46"/>
      <c r="N127" s="14">
        <v>41426</v>
      </c>
    </row>
    <row r="128" spans="1:14" ht="14.25" customHeight="1">
      <c r="A128" s="13">
        <v>119</v>
      </c>
      <c r="B128" s="20">
        <v>2</v>
      </c>
      <c r="C128" s="1" t="s">
        <v>45</v>
      </c>
      <c r="D128" s="2">
        <v>46</v>
      </c>
      <c r="E128" s="48">
        <v>15394.07</v>
      </c>
      <c r="F128" s="48">
        <v>303235.81</v>
      </c>
      <c r="G128" s="34">
        <v>2000</v>
      </c>
      <c r="H128" s="34">
        <v>33649.54</v>
      </c>
      <c r="I128" s="34">
        <f t="shared" si="4"/>
        <v>338885.35</v>
      </c>
      <c r="J128" s="34">
        <v>93175.56</v>
      </c>
      <c r="K128" s="48">
        <f t="shared" si="5"/>
        <v>261103.86</v>
      </c>
      <c r="L128" s="47">
        <f>SUM(E128+I128)-J128</f>
        <v>261103.86</v>
      </c>
      <c r="M128" s="46"/>
      <c r="N128" s="14">
        <v>41426</v>
      </c>
    </row>
    <row r="129" spans="1:14" ht="14.25" customHeight="1">
      <c r="A129" s="13">
        <v>120</v>
      </c>
      <c r="B129" s="20">
        <v>2</v>
      </c>
      <c r="C129" s="1" t="s">
        <v>45</v>
      </c>
      <c r="D129" s="2">
        <v>52</v>
      </c>
      <c r="E129" s="48">
        <v>93227.22</v>
      </c>
      <c r="F129" s="48">
        <v>240091.06</v>
      </c>
      <c r="G129" s="34">
        <v>10671.55</v>
      </c>
      <c r="H129" s="34"/>
      <c r="I129" s="34">
        <f t="shared" si="4"/>
        <v>250762.61</v>
      </c>
      <c r="J129" s="34">
        <v>446815.58</v>
      </c>
      <c r="K129" s="48">
        <f t="shared" si="5"/>
        <v>-102825.75000000006</v>
      </c>
      <c r="L129" s="47"/>
      <c r="M129" s="46">
        <f>SUM(E129+I129-J129)</f>
        <v>-102825.75000000006</v>
      </c>
      <c r="N129" s="14">
        <v>41456</v>
      </c>
    </row>
    <row r="130" spans="1:14" ht="14.25" customHeight="1">
      <c r="A130" s="13">
        <v>121</v>
      </c>
      <c r="B130" s="20">
        <v>3</v>
      </c>
      <c r="C130" s="1" t="s">
        <v>45</v>
      </c>
      <c r="D130" s="2">
        <v>6</v>
      </c>
      <c r="E130" s="48">
        <v>232237.42</v>
      </c>
      <c r="F130" s="34">
        <v>237233.37</v>
      </c>
      <c r="G130" s="34">
        <v>9500</v>
      </c>
      <c r="H130" s="34">
        <v>0</v>
      </c>
      <c r="I130" s="34">
        <f t="shared" si="4"/>
        <v>246733.37</v>
      </c>
      <c r="J130" s="34">
        <v>883594.57</v>
      </c>
      <c r="K130" s="48">
        <f t="shared" si="5"/>
        <v>-404623.7799999999</v>
      </c>
      <c r="L130" s="47"/>
      <c r="M130" s="46">
        <f>SUM(E130+I130-J130)</f>
        <v>-404623.7799999999</v>
      </c>
      <c r="N130" s="14">
        <v>41426</v>
      </c>
    </row>
    <row r="131" spans="1:14" s="23" customFormat="1" ht="14.25" customHeight="1">
      <c r="A131" s="13">
        <v>122</v>
      </c>
      <c r="B131" s="27">
        <v>1</v>
      </c>
      <c r="C131" s="28" t="s">
        <v>46</v>
      </c>
      <c r="D131" s="27">
        <v>4</v>
      </c>
      <c r="E131" s="48">
        <v>72672.67</v>
      </c>
      <c r="F131" s="33">
        <v>180069.46</v>
      </c>
      <c r="G131" s="33">
        <v>2000</v>
      </c>
      <c r="H131" s="33">
        <v>0</v>
      </c>
      <c r="I131" s="33">
        <f t="shared" si="4"/>
        <v>182069.46</v>
      </c>
      <c r="J131" s="33">
        <v>132741</v>
      </c>
      <c r="K131" s="48">
        <f t="shared" si="5"/>
        <v>122001.13</v>
      </c>
      <c r="L131" s="47">
        <f>SUM(E131+I131)-J131</f>
        <v>122001.13</v>
      </c>
      <c r="M131" s="46"/>
      <c r="N131" s="45">
        <v>41456</v>
      </c>
    </row>
    <row r="132" spans="1:14" s="16" customFormat="1" ht="12.75" customHeight="1">
      <c r="A132" s="13">
        <v>123</v>
      </c>
      <c r="B132" s="20">
        <v>2</v>
      </c>
      <c r="C132" s="1" t="s">
        <v>47</v>
      </c>
      <c r="D132" s="2">
        <v>6</v>
      </c>
      <c r="E132" s="48">
        <v>-53168.9</v>
      </c>
      <c r="F132" s="48">
        <v>14305.93</v>
      </c>
      <c r="G132" s="34"/>
      <c r="H132" s="34"/>
      <c r="I132" s="34">
        <f t="shared" si="4"/>
        <v>14305.93</v>
      </c>
      <c r="J132" s="34">
        <v>8198</v>
      </c>
      <c r="K132" s="48">
        <f t="shared" si="5"/>
        <v>-47060.97</v>
      </c>
      <c r="L132" s="47"/>
      <c r="M132" s="46">
        <f>SUM(E132+I132-J132)</f>
        <v>-47060.97</v>
      </c>
      <c r="N132" s="14">
        <v>41548</v>
      </c>
    </row>
    <row r="133" spans="1:14" s="16" customFormat="1" ht="12.75" customHeight="1">
      <c r="A133" s="13">
        <v>124</v>
      </c>
      <c r="B133" s="20">
        <v>2</v>
      </c>
      <c r="C133" s="1" t="s">
        <v>47</v>
      </c>
      <c r="D133" s="2">
        <v>8</v>
      </c>
      <c r="E133" s="48">
        <v>-24847.49</v>
      </c>
      <c r="F133" s="48">
        <v>15133.77</v>
      </c>
      <c r="G133" s="34"/>
      <c r="H133" s="34"/>
      <c r="I133" s="34">
        <f t="shared" si="4"/>
        <v>15133.77</v>
      </c>
      <c r="J133" s="34">
        <v>3090</v>
      </c>
      <c r="K133" s="48">
        <f t="shared" si="5"/>
        <v>-12803.720000000001</v>
      </c>
      <c r="L133" s="47"/>
      <c r="M133" s="46">
        <f>SUM(E133+I133-J133)</f>
        <v>-12803.720000000001</v>
      </c>
      <c r="N133" s="14">
        <v>41548</v>
      </c>
    </row>
    <row r="134" spans="1:14" s="16" customFormat="1" ht="12.75" customHeight="1">
      <c r="A134" s="13">
        <v>125</v>
      </c>
      <c r="B134" s="20">
        <v>2</v>
      </c>
      <c r="C134" s="1" t="s">
        <v>47</v>
      </c>
      <c r="D134" s="2">
        <v>10</v>
      </c>
      <c r="E134" s="48">
        <v>-55017.43</v>
      </c>
      <c r="F134" s="48">
        <v>19270.04</v>
      </c>
      <c r="G134" s="34"/>
      <c r="H134" s="34">
        <v>0</v>
      </c>
      <c r="I134" s="34">
        <f t="shared" si="4"/>
        <v>19270.04</v>
      </c>
      <c r="J134" s="34">
        <v>29931</v>
      </c>
      <c r="K134" s="48">
        <f t="shared" si="5"/>
        <v>-65678.39</v>
      </c>
      <c r="L134" s="47"/>
      <c r="M134" s="46">
        <f>SUM(E134+I134-J134)</f>
        <v>-65678.39</v>
      </c>
      <c r="N134" s="14">
        <v>41548</v>
      </c>
    </row>
    <row r="135" spans="1:14" s="29" customFormat="1" ht="12.75" customHeight="1">
      <c r="A135" s="13">
        <v>126</v>
      </c>
      <c r="B135" s="27">
        <v>1</v>
      </c>
      <c r="C135" s="31" t="s">
        <v>50</v>
      </c>
      <c r="D135" s="32" t="s">
        <v>48</v>
      </c>
      <c r="E135" s="48">
        <v>116003.2</v>
      </c>
      <c r="F135" s="33">
        <v>112642.27</v>
      </c>
      <c r="G135" s="33">
        <v>14000</v>
      </c>
      <c r="H135" s="33">
        <v>0</v>
      </c>
      <c r="I135" s="33">
        <f aca="true" t="shared" si="10" ref="I135:I198">F135+G135+H135</f>
        <v>126642.27</v>
      </c>
      <c r="J135" s="33">
        <v>29711</v>
      </c>
      <c r="K135" s="48">
        <f t="shared" si="5"/>
        <v>212934.47</v>
      </c>
      <c r="L135" s="47">
        <f>SUM(E135+I135)-J135</f>
        <v>212934.47</v>
      </c>
      <c r="M135" s="46"/>
      <c r="N135" s="45">
        <v>40603</v>
      </c>
    </row>
    <row r="136" spans="1:14" s="29" customFormat="1" ht="12.75" customHeight="1">
      <c r="A136" s="13">
        <v>127</v>
      </c>
      <c r="B136" s="27">
        <v>1</v>
      </c>
      <c r="C136" s="31" t="s">
        <v>50</v>
      </c>
      <c r="D136" s="32" t="s">
        <v>49</v>
      </c>
      <c r="E136" s="48">
        <v>141919.1</v>
      </c>
      <c r="F136" s="33">
        <v>106956.12</v>
      </c>
      <c r="G136" s="33">
        <v>38436.03</v>
      </c>
      <c r="H136" s="33"/>
      <c r="I136" s="33">
        <f t="shared" si="10"/>
        <v>145392.15</v>
      </c>
      <c r="J136" s="33">
        <v>152263.36</v>
      </c>
      <c r="K136" s="48">
        <f aca="true" t="shared" si="11" ref="K136:K199">E136+I136-J136</f>
        <v>135047.89</v>
      </c>
      <c r="L136" s="47">
        <f>SUM(E136+I136)-J136</f>
        <v>135047.89</v>
      </c>
      <c r="M136" s="46"/>
      <c r="N136" s="45">
        <v>40940</v>
      </c>
    </row>
    <row r="137" spans="1:14" s="16" customFormat="1" ht="12.75" customHeight="1">
      <c r="A137" s="13">
        <v>128</v>
      </c>
      <c r="B137" s="20">
        <v>2</v>
      </c>
      <c r="C137" s="4" t="s">
        <v>51</v>
      </c>
      <c r="D137" s="5">
        <v>6</v>
      </c>
      <c r="E137" s="48">
        <v>-5932.84</v>
      </c>
      <c r="F137" s="48">
        <v>13585.29</v>
      </c>
      <c r="G137" s="34"/>
      <c r="H137" s="34"/>
      <c r="I137" s="34">
        <f t="shared" si="10"/>
        <v>13585.29</v>
      </c>
      <c r="J137" s="34">
        <v>24290</v>
      </c>
      <c r="K137" s="48">
        <f t="shared" si="11"/>
        <v>-16637.55</v>
      </c>
      <c r="L137" s="47"/>
      <c r="M137" s="46">
        <f>SUM(E137+I137-J137)</f>
        <v>-16637.55</v>
      </c>
      <c r="N137" s="14">
        <v>41548</v>
      </c>
    </row>
    <row r="138" spans="1:14" s="16" customFormat="1" ht="12.75" customHeight="1">
      <c r="A138" s="13">
        <v>129</v>
      </c>
      <c r="B138" s="20">
        <v>2</v>
      </c>
      <c r="C138" s="4" t="s">
        <v>62</v>
      </c>
      <c r="D138" s="5">
        <v>40</v>
      </c>
      <c r="E138" s="48">
        <v>-70019.3</v>
      </c>
      <c r="F138" s="48">
        <v>17420.88</v>
      </c>
      <c r="G138" s="34"/>
      <c r="H138" s="34"/>
      <c r="I138" s="34">
        <f t="shared" si="10"/>
        <v>17420.88</v>
      </c>
      <c r="J138" s="34">
        <v>26317</v>
      </c>
      <c r="K138" s="48">
        <f t="shared" si="11"/>
        <v>-78915.42</v>
      </c>
      <c r="L138" s="47"/>
      <c r="M138" s="46">
        <f>SUM(E138+I138-J138)</f>
        <v>-78915.42</v>
      </c>
      <c r="N138" s="14">
        <v>41548</v>
      </c>
    </row>
    <row r="139" spans="1:14" s="16" customFormat="1" ht="12.75" customHeight="1">
      <c r="A139" s="13">
        <v>130</v>
      </c>
      <c r="B139" s="20">
        <v>2</v>
      </c>
      <c r="C139" s="1" t="s">
        <v>62</v>
      </c>
      <c r="D139" s="2">
        <v>55</v>
      </c>
      <c r="E139" s="48">
        <v>161949.99</v>
      </c>
      <c r="F139" s="48">
        <v>212103.25</v>
      </c>
      <c r="G139" s="34">
        <v>11801.6</v>
      </c>
      <c r="H139" s="34">
        <v>0</v>
      </c>
      <c r="I139" s="34">
        <f t="shared" si="10"/>
        <v>223904.85</v>
      </c>
      <c r="J139" s="34">
        <v>158081</v>
      </c>
      <c r="K139" s="48">
        <f t="shared" si="11"/>
        <v>227773.83999999997</v>
      </c>
      <c r="L139" s="47">
        <f>SUM(E139+I139)-J139</f>
        <v>227773.83999999997</v>
      </c>
      <c r="M139" s="46"/>
      <c r="N139" s="14">
        <v>41548</v>
      </c>
    </row>
    <row r="140" spans="1:14" s="16" customFormat="1" ht="12.75" customHeight="1">
      <c r="A140" s="13">
        <v>131</v>
      </c>
      <c r="B140" s="20">
        <v>2</v>
      </c>
      <c r="C140" s="1" t="s">
        <v>62</v>
      </c>
      <c r="D140" s="2">
        <v>59</v>
      </c>
      <c r="E140" s="48">
        <v>49362.24</v>
      </c>
      <c r="F140" s="48">
        <v>109644.47</v>
      </c>
      <c r="G140" s="34">
        <v>3912.76</v>
      </c>
      <c r="H140" s="34"/>
      <c r="I140" s="34">
        <f t="shared" si="10"/>
        <v>113557.23</v>
      </c>
      <c r="J140" s="34">
        <v>68864.78</v>
      </c>
      <c r="K140" s="48">
        <f t="shared" si="11"/>
        <v>94054.69</v>
      </c>
      <c r="L140" s="47">
        <f>SUM(E140+I140)-J140</f>
        <v>94054.69</v>
      </c>
      <c r="M140" s="46"/>
      <c r="N140" s="14">
        <v>41548</v>
      </c>
    </row>
    <row r="141" spans="1:14" s="16" customFormat="1" ht="12.75" customHeight="1">
      <c r="A141" s="13">
        <v>132</v>
      </c>
      <c r="B141" s="20">
        <v>2</v>
      </c>
      <c r="C141" s="1" t="s">
        <v>62</v>
      </c>
      <c r="D141" s="2">
        <v>30</v>
      </c>
      <c r="E141" s="48">
        <v>-75471.94</v>
      </c>
      <c r="F141" s="48">
        <v>74829.24</v>
      </c>
      <c r="G141" s="34">
        <v>1129.62</v>
      </c>
      <c r="H141" s="34"/>
      <c r="I141" s="34">
        <f t="shared" si="10"/>
        <v>75958.86</v>
      </c>
      <c r="J141" s="34">
        <v>122059.92</v>
      </c>
      <c r="K141" s="48">
        <f t="shared" si="11"/>
        <v>-121573</v>
      </c>
      <c r="L141" s="47"/>
      <c r="M141" s="46">
        <f>SUM(E141+I141-J141)</f>
        <v>-121573</v>
      </c>
      <c r="N141" s="14">
        <v>41548</v>
      </c>
    </row>
    <row r="142" spans="1:14" s="16" customFormat="1" ht="26.25" customHeight="1">
      <c r="A142" s="13">
        <v>133</v>
      </c>
      <c r="B142" s="20">
        <v>3</v>
      </c>
      <c r="C142" s="1" t="s">
        <v>62</v>
      </c>
      <c r="D142" s="2">
        <v>69</v>
      </c>
      <c r="E142" s="48">
        <v>424019.91</v>
      </c>
      <c r="F142" s="34">
        <v>251219.16</v>
      </c>
      <c r="G142" s="34">
        <f>6000+58046.62</f>
        <v>64046.62</v>
      </c>
      <c r="H142" s="34">
        <v>0</v>
      </c>
      <c r="I142" s="34">
        <f t="shared" si="10"/>
        <v>315265.78</v>
      </c>
      <c r="J142" s="34">
        <v>196574</v>
      </c>
      <c r="K142" s="48">
        <f t="shared" si="11"/>
        <v>542711.69</v>
      </c>
      <c r="L142" s="47">
        <f>SUM(E142+I142)-J142</f>
        <v>542711.69</v>
      </c>
      <c r="M142" s="46"/>
      <c r="N142" s="54" t="s">
        <v>123</v>
      </c>
    </row>
    <row r="143" spans="1:14" s="16" customFormat="1" ht="12.75" customHeight="1">
      <c r="A143" s="13">
        <v>134</v>
      </c>
      <c r="B143" s="20">
        <v>3</v>
      </c>
      <c r="C143" s="1" t="s">
        <v>62</v>
      </c>
      <c r="D143" s="2">
        <v>71</v>
      </c>
      <c r="E143" s="48">
        <v>143018.03</v>
      </c>
      <c r="F143" s="34">
        <v>115858.57</v>
      </c>
      <c r="G143" s="34">
        <v>63959.86</v>
      </c>
      <c r="H143" s="34">
        <v>0</v>
      </c>
      <c r="I143" s="34">
        <f t="shared" si="10"/>
        <v>179818.43</v>
      </c>
      <c r="J143" s="34">
        <v>56004</v>
      </c>
      <c r="K143" s="48">
        <f t="shared" si="11"/>
        <v>266832.45999999996</v>
      </c>
      <c r="L143" s="47">
        <f>SUM(E143+I143)-J143</f>
        <v>266832.45999999996</v>
      </c>
      <c r="M143" s="46"/>
      <c r="N143" s="14">
        <v>38991</v>
      </c>
    </row>
    <row r="144" spans="1:14" s="16" customFormat="1" ht="12.75" customHeight="1">
      <c r="A144" s="13">
        <v>135</v>
      </c>
      <c r="B144" s="20">
        <v>3</v>
      </c>
      <c r="C144" s="1" t="s">
        <v>62</v>
      </c>
      <c r="D144" s="2">
        <v>72</v>
      </c>
      <c r="E144" s="48">
        <v>162896.4</v>
      </c>
      <c r="F144" s="34">
        <v>171484.29</v>
      </c>
      <c r="G144" s="34">
        <v>25050</v>
      </c>
      <c r="H144" s="34"/>
      <c r="I144" s="34">
        <f t="shared" si="10"/>
        <v>196534.29</v>
      </c>
      <c r="J144" s="34">
        <v>354044.89</v>
      </c>
      <c r="K144" s="48">
        <f t="shared" si="11"/>
        <v>5385.799999999988</v>
      </c>
      <c r="L144" s="47">
        <f>SUM(E144+I144)-J144</f>
        <v>5385.799999999988</v>
      </c>
      <c r="M144" s="46"/>
      <c r="N144" s="14">
        <v>41214</v>
      </c>
    </row>
    <row r="145" spans="1:14" s="16" customFormat="1" ht="12.75" customHeight="1">
      <c r="A145" s="13">
        <v>136</v>
      </c>
      <c r="B145" s="20">
        <v>2</v>
      </c>
      <c r="C145" s="1" t="s">
        <v>62</v>
      </c>
      <c r="D145" s="2">
        <v>29</v>
      </c>
      <c r="E145" s="48">
        <v>209912.93</v>
      </c>
      <c r="F145" s="48">
        <v>166173.48</v>
      </c>
      <c r="G145" s="34">
        <v>56648.18</v>
      </c>
      <c r="H145" s="34"/>
      <c r="I145" s="34">
        <f t="shared" si="10"/>
        <v>222821.66</v>
      </c>
      <c r="J145" s="34">
        <v>236959</v>
      </c>
      <c r="K145" s="48">
        <f t="shared" si="11"/>
        <v>195775.58999999997</v>
      </c>
      <c r="L145" s="47">
        <f aca="true" t="shared" si="12" ref="L145:L207">SUM(E145+I145)-J145</f>
        <v>195775.58999999997</v>
      </c>
      <c r="M145" s="46"/>
      <c r="N145" s="14">
        <v>41456</v>
      </c>
    </row>
    <row r="146" spans="1:14" s="16" customFormat="1" ht="12.75" customHeight="1">
      <c r="A146" s="13">
        <v>137</v>
      </c>
      <c r="B146" s="20">
        <v>2</v>
      </c>
      <c r="C146" s="1" t="s">
        <v>62</v>
      </c>
      <c r="D146" s="2" t="s">
        <v>52</v>
      </c>
      <c r="E146" s="48">
        <v>184990.28</v>
      </c>
      <c r="F146" s="48">
        <v>171612.84</v>
      </c>
      <c r="G146" s="34">
        <v>6646.41</v>
      </c>
      <c r="H146" s="34"/>
      <c r="I146" s="34">
        <f t="shared" si="10"/>
        <v>178259.25</v>
      </c>
      <c r="J146" s="34">
        <v>294276.46</v>
      </c>
      <c r="K146" s="48">
        <f t="shared" si="11"/>
        <v>68973.07</v>
      </c>
      <c r="L146" s="47">
        <f t="shared" si="12"/>
        <v>68973.07</v>
      </c>
      <c r="M146" s="46"/>
      <c r="N146" s="14">
        <v>41306</v>
      </c>
    </row>
    <row r="147" spans="1:14" ht="14.25" customHeight="1">
      <c r="A147" s="13">
        <v>138</v>
      </c>
      <c r="B147" s="20">
        <v>3</v>
      </c>
      <c r="C147" s="1" t="s">
        <v>62</v>
      </c>
      <c r="D147" s="2">
        <v>74</v>
      </c>
      <c r="E147" s="48">
        <v>-106758.47</v>
      </c>
      <c r="F147" s="34">
        <v>168132.48</v>
      </c>
      <c r="G147" s="34">
        <v>45600</v>
      </c>
      <c r="H147" s="34">
        <v>0</v>
      </c>
      <c r="I147" s="34">
        <f t="shared" si="10"/>
        <v>213732.48</v>
      </c>
      <c r="J147" s="34">
        <v>224896.5</v>
      </c>
      <c r="K147" s="48">
        <f t="shared" si="11"/>
        <v>-117922.48999999999</v>
      </c>
      <c r="L147" s="47"/>
      <c r="M147" s="46">
        <f>SUM(E147+I147-J147)</f>
        <v>-117922.48999999999</v>
      </c>
      <c r="N147" s="14">
        <v>41426</v>
      </c>
    </row>
    <row r="148" spans="1:14" s="23" customFormat="1" ht="14.25" customHeight="1">
      <c r="A148" s="13">
        <v>139</v>
      </c>
      <c r="B148" s="27">
        <v>1</v>
      </c>
      <c r="C148" s="28" t="s">
        <v>62</v>
      </c>
      <c r="D148" s="27">
        <v>15</v>
      </c>
      <c r="E148" s="48">
        <v>93992.01</v>
      </c>
      <c r="F148" s="33">
        <v>54958.73</v>
      </c>
      <c r="G148" s="33">
        <v>15611.22</v>
      </c>
      <c r="H148" s="33">
        <v>0</v>
      </c>
      <c r="I148" s="33">
        <f t="shared" si="10"/>
        <v>70569.95</v>
      </c>
      <c r="J148" s="33">
        <v>192024</v>
      </c>
      <c r="K148" s="48">
        <f t="shared" si="11"/>
        <v>-27462.040000000008</v>
      </c>
      <c r="L148" s="47"/>
      <c r="M148" s="46">
        <f>SUM(E148+I148-J148)</f>
        <v>-27462.040000000008</v>
      </c>
      <c r="N148" s="45">
        <v>41456</v>
      </c>
    </row>
    <row r="149" spans="1:14" s="23" customFormat="1" ht="14.25" customHeight="1">
      <c r="A149" s="13">
        <v>140</v>
      </c>
      <c r="B149" s="27">
        <v>1</v>
      </c>
      <c r="C149" s="28" t="s">
        <v>62</v>
      </c>
      <c r="D149" s="27">
        <v>17</v>
      </c>
      <c r="E149" s="48">
        <v>266581.58</v>
      </c>
      <c r="F149" s="33">
        <v>197937.82</v>
      </c>
      <c r="G149" s="33">
        <v>6130.53</v>
      </c>
      <c r="H149" s="33">
        <v>0</v>
      </c>
      <c r="I149" s="33">
        <f t="shared" si="10"/>
        <v>204068.35</v>
      </c>
      <c r="J149" s="33">
        <v>416900</v>
      </c>
      <c r="K149" s="48">
        <f t="shared" si="11"/>
        <v>53749.93000000005</v>
      </c>
      <c r="L149" s="47">
        <f>SUM(E149+I149)-J149</f>
        <v>53749.93000000005</v>
      </c>
      <c r="M149" s="46"/>
      <c r="N149" s="45">
        <v>41456</v>
      </c>
    </row>
    <row r="150" spans="1:14" s="23" customFormat="1" ht="14.25" customHeight="1">
      <c r="A150" s="13">
        <v>141</v>
      </c>
      <c r="B150" s="27">
        <v>1</v>
      </c>
      <c r="C150" s="28" t="s">
        <v>62</v>
      </c>
      <c r="D150" s="27" t="s">
        <v>24</v>
      </c>
      <c r="E150" s="48">
        <v>129370.06</v>
      </c>
      <c r="F150" s="33">
        <v>82009.03</v>
      </c>
      <c r="G150" s="33">
        <v>2000</v>
      </c>
      <c r="H150" s="33">
        <v>0</v>
      </c>
      <c r="I150" s="33">
        <f t="shared" si="10"/>
        <v>84009.03</v>
      </c>
      <c r="J150" s="33">
        <v>175065</v>
      </c>
      <c r="K150" s="48">
        <f t="shared" si="11"/>
        <v>38314.09</v>
      </c>
      <c r="L150" s="47">
        <f>SUM(E150+I150)-J150</f>
        <v>38314.09</v>
      </c>
      <c r="M150" s="46"/>
      <c r="N150" s="45">
        <v>41426</v>
      </c>
    </row>
    <row r="151" spans="1:14" s="23" customFormat="1" ht="14.25" customHeight="1">
      <c r="A151" s="13">
        <v>142</v>
      </c>
      <c r="B151" s="27">
        <v>1</v>
      </c>
      <c r="C151" s="28" t="s">
        <v>62</v>
      </c>
      <c r="D151" s="27">
        <v>23</v>
      </c>
      <c r="E151" s="48">
        <v>24247.94</v>
      </c>
      <c r="F151" s="33">
        <v>151642.3</v>
      </c>
      <c r="G151" s="33">
        <v>10121.78</v>
      </c>
      <c r="H151" s="33">
        <v>0</v>
      </c>
      <c r="I151" s="33">
        <f t="shared" si="10"/>
        <v>161764.08</v>
      </c>
      <c r="J151" s="33">
        <v>89639</v>
      </c>
      <c r="K151" s="48">
        <f t="shared" si="11"/>
        <v>96373.01999999999</v>
      </c>
      <c r="L151" s="47">
        <f>SUM(E151+I151)-J151</f>
        <v>96373.01999999999</v>
      </c>
      <c r="M151" s="46"/>
      <c r="N151" s="45">
        <v>41426</v>
      </c>
    </row>
    <row r="152" spans="1:14" s="23" customFormat="1" ht="14.25" customHeight="1">
      <c r="A152" s="13">
        <v>143</v>
      </c>
      <c r="B152" s="27">
        <v>1</v>
      </c>
      <c r="C152" s="28" t="s">
        <v>62</v>
      </c>
      <c r="D152" s="27">
        <v>3</v>
      </c>
      <c r="E152" s="48">
        <v>116483.07</v>
      </c>
      <c r="F152" s="33">
        <v>58263.07</v>
      </c>
      <c r="G152" s="33">
        <v>34799.51</v>
      </c>
      <c r="H152" s="33">
        <v>0</v>
      </c>
      <c r="I152" s="33">
        <f t="shared" si="10"/>
        <v>93062.58</v>
      </c>
      <c r="J152" s="33">
        <v>91303</v>
      </c>
      <c r="K152" s="48">
        <f t="shared" si="11"/>
        <v>118242.65000000002</v>
      </c>
      <c r="L152" s="47">
        <f>SUM(E152+I152)-J152</f>
        <v>118242.65000000002</v>
      </c>
      <c r="M152" s="46"/>
      <c r="N152" s="45">
        <v>41426</v>
      </c>
    </row>
    <row r="153" spans="1:14" ht="14.25" customHeight="1">
      <c r="A153" s="13">
        <v>144</v>
      </c>
      <c r="B153" s="20">
        <v>2</v>
      </c>
      <c r="C153" s="1" t="s">
        <v>62</v>
      </c>
      <c r="D153" s="2">
        <v>31</v>
      </c>
      <c r="E153" s="48">
        <v>86921.69</v>
      </c>
      <c r="F153" s="48">
        <v>209865.61</v>
      </c>
      <c r="G153" s="34">
        <v>4948.77</v>
      </c>
      <c r="H153" s="34"/>
      <c r="I153" s="34">
        <f t="shared" si="10"/>
        <v>214814.37999999998</v>
      </c>
      <c r="J153" s="34">
        <v>121858</v>
      </c>
      <c r="K153" s="48">
        <f t="shared" si="11"/>
        <v>179878.06999999995</v>
      </c>
      <c r="L153" s="47">
        <f t="shared" si="12"/>
        <v>179878.06999999995</v>
      </c>
      <c r="M153" s="46"/>
      <c r="N153" s="14">
        <v>41456</v>
      </c>
    </row>
    <row r="154" spans="1:14" ht="14.25" customHeight="1">
      <c r="A154" s="13">
        <v>145</v>
      </c>
      <c r="B154" s="20">
        <v>2</v>
      </c>
      <c r="C154" s="1" t="s">
        <v>62</v>
      </c>
      <c r="D154" s="2">
        <v>37</v>
      </c>
      <c r="E154" s="48">
        <v>85756</v>
      </c>
      <c r="F154" s="48">
        <v>214160.62</v>
      </c>
      <c r="G154" s="34">
        <v>45325.68</v>
      </c>
      <c r="H154" s="34">
        <v>0</v>
      </c>
      <c r="I154" s="34">
        <f t="shared" si="10"/>
        <v>259486.3</v>
      </c>
      <c r="J154" s="34">
        <v>265253</v>
      </c>
      <c r="K154" s="48">
        <f t="shared" si="11"/>
        <v>79989.29999999999</v>
      </c>
      <c r="L154" s="47">
        <f t="shared" si="12"/>
        <v>79989.29999999999</v>
      </c>
      <c r="M154" s="46"/>
      <c r="N154" s="14">
        <v>41456</v>
      </c>
    </row>
    <row r="155" spans="1:14" ht="14.25" customHeight="1">
      <c r="A155" s="13">
        <v>146</v>
      </c>
      <c r="B155" s="20">
        <v>2</v>
      </c>
      <c r="C155" s="1" t="s">
        <v>62</v>
      </c>
      <c r="D155" s="2">
        <v>43</v>
      </c>
      <c r="E155" s="48">
        <v>87560.16</v>
      </c>
      <c r="F155" s="48">
        <v>88868.98</v>
      </c>
      <c r="G155" s="34"/>
      <c r="H155" s="34"/>
      <c r="I155" s="34">
        <f t="shared" si="10"/>
        <v>88868.98</v>
      </c>
      <c r="J155" s="34">
        <v>86705</v>
      </c>
      <c r="K155" s="48">
        <f t="shared" si="11"/>
        <v>89724.14000000001</v>
      </c>
      <c r="L155" s="47">
        <f t="shared" si="12"/>
        <v>89724.14000000001</v>
      </c>
      <c r="M155" s="46"/>
      <c r="N155" s="14">
        <v>41456</v>
      </c>
    </row>
    <row r="156" spans="1:14" ht="14.25" customHeight="1">
      <c r="A156" s="13">
        <v>147</v>
      </c>
      <c r="B156" s="20">
        <v>2</v>
      </c>
      <c r="C156" s="1" t="s">
        <v>62</v>
      </c>
      <c r="D156" s="2">
        <v>45</v>
      </c>
      <c r="E156" s="48">
        <v>-127507.53</v>
      </c>
      <c r="F156" s="48">
        <v>195937.88</v>
      </c>
      <c r="G156" s="34">
        <v>18556.22</v>
      </c>
      <c r="H156" s="34"/>
      <c r="I156" s="34">
        <f t="shared" si="10"/>
        <v>214494.1</v>
      </c>
      <c r="J156" s="34">
        <v>348740.4</v>
      </c>
      <c r="K156" s="48">
        <f t="shared" si="11"/>
        <v>-261753.83000000002</v>
      </c>
      <c r="L156" s="47"/>
      <c r="M156" s="46">
        <f aca="true" t="shared" si="13" ref="M156:M164">SUM(E156+I156-J156)</f>
        <v>-261753.83000000002</v>
      </c>
      <c r="N156" s="14">
        <v>41456</v>
      </c>
    </row>
    <row r="157" spans="1:14" ht="14.25" customHeight="1">
      <c r="A157" s="13">
        <v>148</v>
      </c>
      <c r="B157" s="20">
        <v>2</v>
      </c>
      <c r="C157" s="1" t="s">
        <v>62</v>
      </c>
      <c r="D157" s="2">
        <v>46</v>
      </c>
      <c r="E157" s="48">
        <v>239393.81</v>
      </c>
      <c r="F157" s="48">
        <v>155994.94</v>
      </c>
      <c r="G157" s="34">
        <v>39700.16</v>
      </c>
      <c r="H157" s="34"/>
      <c r="I157" s="34">
        <f t="shared" si="10"/>
        <v>195695.1</v>
      </c>
      <c r="J157" s="34">
        <v>479399.62</v>
      </c>
      <c r="K157" s="48">
        <f t="shared" si="11"/>
        <v>-44310.70999999996</v>
      </c>
      <c r="L157" s="47"/>
      <c r="M157" s="46">
        <f t="shared" si="13"/>
        <v>-44310.70999999996</v>
      </c>
      <c r="N157" s="14">
        <v>41456</v>
      </c>
    </row>
    <row r="158" spans="1:14" ht="14.25" customHeight="1">
      <c r="A158" s="13">
        <v>149</v>
      </c>
      <c r="B158" s="20">
        <v>2</v>
      </c>
      <c r="C158" s="1" t="s">
        <v>62</v>
      </c>
      <c r="D158" s="2">
        <v>48</v>
      </c>
      <c r="E158" s="48">
        <v>152368.77</v>
      </c>
      <c r="F158" s="48">
        <v>168966.22</v>
      </c>
      <c r="G158" s="34">
        <v>26659.53</v>
      </c>
      <c r="H158" s="34"/>
      <c r="I158" s="34">
        <f t="shared" si="10"/>
        <v>195625.75</v>
      </c>
      <c r="J158" s="34">
        <v>123800.52</v>
      </c>
      <c r="K158" s="48">
        <f t="shared" si="11"/>
        <v>224194</v>
      </c>
      <c r="L158" s="47">
        <f t="shared" si="12"/>
        <v>224194</v>
      </c>
      <c r="M158" s="46"/>
      <c r="N158" s="14">
        <v>41456</v>
      </c>
    </row>
    <row r="159" spans="1:14" ht="14.25" customHeight="1">
      <c r="A159" s="13">
        <v>150</v>
      </c>
      <c r="B159" s="20">
        <v>2</v>
      </c>
      <c r="C159" s="1" t="s">
        <v>62</v>
      </c>
      <c r="D159" s="2">
        <v>50</v>
      </c>
      <c r="E159" s="48">
        <v>472157.34</v>
      </c>
      <c r="F159" s="48">
        <v>294057.89</v>
      </c>
      <c r="G159" s="34">
        <v>14389.59</v>
      </c>
      <c r="H159" s="34">
        <v>0</v>
      </c>
      <c r="I159" s="34">
        <f t="shared" si="10"/>
        <v>308447.48000000004</v>
      </c>
      <c r="J159" s="34">
        <v>495696.32</v>
      </c>
      <c r="K159" s="48">
        <f t="shared" si="11"/>
        <v>284908.50000000006</v>
      </c>
      <c r="L159" s="47">
        <f t="shared" si="12"/>
        <v>284908.50000000006</v>
      </c>
      <c r="M159" s="46"/>
      <c r="N159" s="14">
        <v>41456</v>
      </c>
    </row>
    <row r="160" spans="1:14" ht="14.25" customHeight="1">
      <c r="A160" s="13">
        <v>151</v>
      </c>
      <c r="B160" s="20">
        <v>2</v>
      </c>
      <c r="C160" s="1" t="s">
        <v>62</v>
      </c>
      <c r="D160" s="2">
        <v>51</v>
      </c>
      <c r="E160" s="48">
        <v>-206473.57</v>
      </c>
      <c r="F160" s="48">
        <v>234224.87</v>
      </c>
      <c r="G160" s="34">
        <v>3940.75</v>
      </c>
      <c r="H160" s="34">
        <v>0</v>
      </c>
      <c r="I160" s="34">
        <f t="shared" si="10"/>
        <v>238165.62</v>
      </c>
      <c r="J160" s="34">
        <v>342446.78</v>
      </c>
      <c r="K160" s="48">
        <f t="shared" si="11"/>
        <v>-310754.73000000004</v>
      </c>
      <c r="L160" s="47"/>
      <c r="M160" s="46">
        <f t="shared" si="13"/>
        <v>-310754.73000000004</v>
      </c>
      <c r="N160" s="14">
        <v>41456</v>
      </c>
    </row>
    <row r="161" spans="1:14" ht="14.25" customHeight="1">
      <c r="A161" s="13">
        <v>152</v>
      </c>
      <c r="B161" s="20">
        <v>2</v>
      </c>
      <c r="C161" s="1" t="s">
        <v>62</v>
      </c>
      <c r="D161" s="2">
        <v>52</v>
      </c>
      <c r="E161" s="48">
        <v>136292.65</v>
      </c>
      <c r="F161" s="48">
        <v>297503.77</v>
      </c>
      <c r="G161" s="34">
        <v>85306.88</v>
      </c>
      <c r="H161" s="34"/>
      <c r="I161" s="34">
        <f t="shared" si="10"/>
        <v>382810.65</v>
      </c>
      <c r="J161" s="34">
        <v>697141.53</v>
      </c>
      <c r="K161" s="48">
        <f t="shared" si="11"/>
        <v>-178038.22999999998</v>
      </c>
      <c r="L161" s="47"/>
      <c r="M161" s="46">
        <f t="shared" si="13"/>
        <v>-178038.22999999998</v>
      </c>
      <c r="N161" s="14">
        <v>41487</v>
      </c>
    </row>
    <row r="162" spans="1:14" ht="14.25" customHeight="1">
      <c r="A162" s="13">
        <v>153</v>
      </c>
      <c r="B162" s="20">
        <v>2</v>
      </c>
      <c r="C162" s="1" t="s">
        <v>62</v>
      </c>
      <c r="D162" s="2">
        <v>54</v>
      </c>
      <c r="E162" s="48">
        <v>-41497.48</v>
      </c>
      <c r="F162" s="48">
        <v>162688.57</v>
      </c>
      <c r="G162" s="34">
        <v>2000</v>
      </c>
      <c r="H162" s="34">
        <v>0</v>
      </c>
      <c r="I162" s="34">
        <f t="shared" si="10"/>
        <v>164688.57</v>
      </c>
      <c r="J162" s="34">
        <v>128240.84</v>
      </c>
      <c r="K162" s="48">
        <f t="shared" si="11"/>
        <v>-5049.75</v>
      </c>
      <c r="L162" s="47"/>
      <c r="M162" s="46">
        <f t="shared" si="13"/>
        <v>-5049.75</v>
      </c>
      <c r="N162" s="14">
        <v>41456</v>
      </c>
    </row>
    <row r="163" spans="1:14" ht="14.25" customHeight="1">
      <c r="A163" s="13">
        <v>154</v>
      </c>
      <c r="B163" s="20">
        <v>2</v>
      </c>
      <c r="C163" s="1" t="s">
        <v>62</v>
      </c>
      <c r="D163" s="2" t="s">
        <v>53</v>
      </c>
      <c r="E163" s="48">
        <v>34951.9</v>
      </c>
      <c r="F163" s="48">
        <v>89754.24</v>
      </c>
      <c r="G163" s="34"/>
      <c r="H163" s="34">
        <v>0</v>
      </c>
      <c r="I163" s="34">
        <f t="shared" si="10"/>
        <v>89754.24</v>
      </c>
      <c r="J163" s="34">
        <v>240220.54</v>
      </c>
      <c r="K163" s="48">
        <f t="shared" si="11"/>
        <v>-115514.4</v>
      </c>
      <c r="L163" s="47"/>
      <c r="M163" s="46">
        <f t="shared" si="13"/>
        <v>-115514.4</v>
      </c>
      <c r="N163" s="14">
        <v>41456</v>
      </c>
    </row>
    <row r="164" spans="1:14" ht="14.25" customHeight="1">
      <c r="A164" s="13">
        <v>155</v>
      </c>
      <c r="B164" s="20">
        <v>2</v>
      </c>
      <c r="C164" s="1" t="s">
        <v>62</v>
      </c>
      <c r="D164" s="2">
        <v>56</v>
      </c>
      <c r="E164" s="48">
        <v>-29697.89</v>
      </c>
      <c r="F164" s="48">
        <v>213612.19</v>
      </c>
      <c r="G164" s="34">
        <v>12653.22</v>
      </c>
      <c r="H164" s="34">
        <v>0</v>
      </c>
      <c r="I164" s="34">
        <f t="shared" si="10"/>
        <v>226265.41</v>
      </c>
      <c r="J164" s="34">
        <v>268859.36</v>
      </c>
      <c r="K164" s="48">
        <f t="shared" si="11"/>
        <v>-72291.83999999997</v>
      </c>
      <c r="L164" s="47"/>
      <c r="M164" s="46">
        <f t="shared" si="13"/>
        <v>-72291.83999999997</v>
      </c>
      <c r="N164" s="14">
        <v>41456</v>
      </c>
    </row>
    <row r="165" spans="1:14" ht="14.25" customHeight="1">
      <c r="A165" s="13">
        <v>156</v>
      </c>
      <c r="B165" s="20">
        <v>2</v>
      </c>
      <c r="C165" s="1" t="s">
        <v>62</v>
      </c>
      <c r="D165" s="2" t="s">
        <v>54</v>
      </c>
      <c r="E165" s="48">
        <v>83875.05</v>
      </c>
      <c r="F165" s="48">
        <v>83067.2</v>
      </c>
      <c r="G165" s="34"/>
      <c r="H165" s="34">
        <v>0</v>
      </c>
      <c r="I165" s="34">
        <f t="shared" si="10"/>
        <v>83067.2</v>
      </c>
      <c r="J165" s="34">
        <v>28475</v>
      </c>
      <c r="K165" s="48">
        <f t="shared" si="11"/>
        <v>138467.25</v>
      </c>
      <c r="L165" s="47">
        <f t="shared" si="12"/>
        <v>138467.25</v>
      </c>
      <c r="M165" s="46"/>
      <c r="N165" s="14">
        <v>41426</v>
      </c>
    </row>
    <row r="166" spans="1:14" ht="14.25" customHeight="1">
      <c r="A166" s="13">
        <v>157</v>
      </c>
      <c r="B166" s="20">
        <v>2</v>
      </c>
      <c r="C166" s="1" t="s">
        <v>62</v>
      </c>
      <c r="D166" s="2">
        <v>63</v>
      </c>
      <c r="E166" s="48">
        <v>74106.54</v>
      </c>
      <c r="F166" s="48">
        <v>190538.55</v>
      </c>
      <c r="G166" s="34">
        <v>1740.84</v>
      </c>
      <c r="H166" s="34">
        <v>0</v>
      </c>
      <c r="I166" s="34">
        <f t="shared" si="10"/>
        <v>192279.38999999998</v>
      </c>
      <c r="J166" s="34">
        <v>75574</v>
      </c>
      <c r="K166" s="48">
        <f t="shared" si="11"/>
        <v>190811.93</v>
      </c>
      <c r="L166" s="47">
        <f t="shared" si="12"/>
        <v>190811.93</v>
      </c>
      <c r="M166" s="46"/>
      <c r="N166" s="14">
        <v>41456</v>
      </c>
    </row>
    <row r="167" spans="1:14" ht="14.25" customHeight="1">
      <c r="A167" s="13">
        <v>158</v>
      </c>
      <c r="B167" s="20">
        <v>3</v>
      </c>
      <c r="C167" s="1" t="s">
        <v>62</v>
      </c>
      <c r="D167" s="2">
        <v>70</v>
      </c>
      <c r="E167" s="48">
        <v>303610.15</v>
      </c>
      <c r="F167" s="34">
        <v>262541.21</v>
      </c>
      <c r="G167" s="34">
        <v>21629.46</v>
      </c>
      <c r="H167" s="34">
        <v>0</v>
      </c>
      <c r="I167" s="34">
        <f t="shared" si="10"/>
        <v>284170.67000000004</v>
      </c>
      <c r="J167" s="34">
        <v>302675.31</v>
      </c>
      <c r="K167" s="48">
        <f t="shared" si="11"/>
        <v>285105.51000000007</v>
      </c>
      <c r="L167" s="47">
        <f t="shared" si="12"/>
        <v>285105.51000000007</v>
      </c>
      <c r="M167" s="46"/>
      <c r="N167" s="14">
        <v>41456</v>
      </c>
    </row>
    <row r="168" spans="1:14" ht="14.25" customHeight="1">
      <c r="A168" s="13">
        <v>159</v>
      </c>
      <c r="B168" s="20">
        <v>3</v>
      </c>
      <c r="C168" s="1" t="s">
        <v>62</v>
      </c>
      <c r="D168" s="2" t="s">
        <v>55</v>
      </c>
      <c r="E168" s="48">
        <v>210985.54</v>
      </c>
      <c r="F168" s="34">
        <v>181887.86</v>
      </c>
      <c r="G168" s="34">
        <v>7500</v>
      </c>
      <c r="H168" s="34">
        <v>0</v>
      </c>
      <c r="I168" s="34">
        <f t="shared" si="10"/>
        <v>189387.86</v>
      </c>
      <c r="J168" s="34">
        <v>211564.6</v>
      </c>
      <c r="K168" s="48">
        <f t="shared" si="11"/>
        <v>188808.80000000002</v>
      </c>
      <c r="L168" s="47">
        <f t="shared" si="12"/>
        <v>188808.80000000002</v>
      </c>
      <c r="M168" s="46"/>
      <c r="N168" s="14">
        <v>41456</v>
      </c>
    </row>
    <row r="169" spans="1:14" ht="14.25" customHeight="1">
      <c r="A169" s="13">
        <v>160</v>
      </c>
      <c r="B169" s="20">
        <v>3</v>
      </c>
      <c r="C169" s="1" t="s">
        <v>62</v>
      </c>
      <c r="D169" s="2">
        <v>80</v>
      </c>
      <c r="E169" s="48">
        <v>202851.3</v>
      </c>
      <c r="F169" s="34">
        <v>175912.49</v>
      </c>
      <c r="G169" s="34">
        <v>12099.31</v>
      </c>
      <c r="H169" s="34">
        <v>0</v>
      </c>
      <c r="I169" s="34">
        <f t="shared" si="10"/>
        <v>188011.8</v>
      </c>
      <c r="J169" s="34">
        <v>282455.2</v>
      </c>
      <c r="K169" s="48">
        <f t="shared" si="11"/>
        <v>108407.89999999997</v>
      </c>
      <c r="L169" s="47">
        <f t="shared" si="12"/>
        <v>108407.89999999997</v>
      </c>
      <c r="M169" s="46"/>
      <c r="N169" s="14">
        <v>41426</v>
      </c>
    </row>
    <row r="170" spans="1:14" ht="14.25" customHeight="1">
      <c r="A170" s="13">
        <v>161</v>
      </c>
      <c r="B170" s="20">
        <v>3</v>
      </c>
      <c r="C170" s="1" t="s">
        <v>62</v>
      </c>
      <c r="D170" s="2" t="s">
        <v>56</v>
      </c>
      <c r="E170" s="48">
        <v>32467.37</v>
      </c>
      <c r="F170" s="34">
        <v>253815.96</v>
      </c>
      <c r="G170" s="34">
        <v>7500</v>
      </c>
      <c r="H170" s="34">
        <v>0</v>
      </c>
      <c r="I170" s="34">
        <f t="shared" si="10"/>
        <v>261315.96</v>
      </c>
      <c r="J170" s="34">
        <v>503765.6</v>
      </c>
      <c r="K170" s="48">
        <f t="shared" si="11"/>
        <v>-209982.26999999996</v>
      </c>
      <c r="L170" s="47"/>
      <c r="M170" s="46">
        <f>SUM(E170+I170-J170)</f>
        <v>-209982.26999999996</v>
      </c>
      <c r="N170" s="14">
        <v>41456</v>
      </c>
    </row>
    <row r="171" spans="1:14" ht="14.25" customHeight="1">
      <c r="A171" s="13">
        <v>162</v>
      </c>
      <c r="B171" s="20">
        <v>3</v>
      </c>
      <c r="C171" s="1" t="s">
        <v>62</v>
      </c>
      <c r="D171" s="2">
        <v>82</v>
      </c>
      <c r="E171" s="48">
        <v>91037.98</v>
      </c>
      <c r="F171" s="34">
        <v>170744.22</v>
      </c>
      <c r="G171" s="34">
        <v>10491.84</v>
      </c>
      <c r="H171" s="34">
        <v>0</v>
      </c>
      <c r="I171" s="34">
        <f t="shared" si="10"/>
        <v>181236.06</v>
      </c>
      <c r="J171" s="34">
        <v>112807</v>
      </c>
      <c r="K171" s="48">
        <f t="shared" si="11"/>
        <v>159467.03999999998</v>
      </c>
      <c r="L171" s="47">
        <f t="shared" si="12"/>
        <v>159467.03999999998</v>
      </c>
      <c r="M171" s="46"/>
      <c r="N171" s="14">
        <v>41456</v>
      </c>
    </row>
    <row r="172" spans="1:14" ht="14.25" customHeight="1">
      <c r="A172" s="13">
        <v>163</v>
      </c>
      <c r="B172" s="20">
        <v>3</v>
      </c>
      <c r="C172" s="1" t="s">
        <v>62</v>
      </c>
      <c r="D172" s="2" t="s">
        <v>57</v>
      </c>
      <c r="E172" s="48">
        <v>-39584.31</v>
      </c>
      <c r="F172" s="34">
        <v>175353.13</v>
      </c>
      <c r="G172" s="34">
        <v>7500</v>
      </c>
      <c r="H172" s="34">
        <v>0</v>
      </c>
      <c r="I172" s="34">
        <f t="shared" si="10"/>
        <v>182853.13</v>
      </c>
      <c r="J172" s="34">
        <v>173381</v>
      </c>
      <c r="K172" s="48">
        <f t="shared" si="11"/>
        <v>-30112.179999999993</v>
      </c>
      <c r="L172" s="47">
        <f t="shared" si="12"/>
        <v>-30112.179999999993</v>
      </c>
      <c r="M172" s="46"/>
      <c r="N172" s="14">
        <v>41456</v>
      </c>
    </row>
    <row r="173" spans="1:14" ht="14.25" customHeight="1">
      <c r="A173" s="13">
        <v>164</v>
      </c>
      <c r="B173" s="20">
        <v>3</v>
      </c>
      <c r="C173" s="1" t="s">
        <v>62</v>
      </c>
      <c r="D173" s="2">
        <v>84</v>
      </c>
      <c r="E173" s="48">
        <v>125691.4</v>
      </c>
      <c r="F173" s="34">
        <v>180202.28</v>
      </c>
      <c r="G173" s="34">
        <v>7500</v>
      </c>
      <c r="H173" s="34"/>
      <c r="I173" s="34">
        <f t="shared" si="10"/>
        <v>187702.28</v>
      </c>
      <c r="J173" s="34">
        <v>267623</v>
      </c>
      <c r="K173" s="48">
        <f t="shared" si="11"/>
        <v>45770.67999999999</v>
      </c>
      <c r="L173" s="47">
        <f t="shared" si="12"/>
        <v>45770.67999999999</v>
      </c>
      <c r="M173" s="46"/>
      <c r="N173" s="14">
        <v>41456</v>
      </c>
    </row>
    <row r="174" spans="1:14" ht="14.25" customHeight="1">
      <c r="A174" s="13">
        <v>165</v>
      </c>
      <c r="B174" s="20">
        <v>3</v>
      </c>
      <c r="C174" s="1" t="s">
        <v>62</v>
      </c>
      <c r="D174" s="2" t="s">
        <v>58</v>
      </c>
      <c r="E174" s="48">
        <v>-35397.47</v>
      </c>
      <c r="F174" s="34">
        <v>177878.76</v>
      </c>
      <c r="G174" s="34">
        <v>7500</v>
      </c>
      <c r="H174" s="34">
        <v>0</v>
      </c>
      <c r="I174" s="34">
        <f t="shared" si="10"/>
        <v>185378.76</v>
      </c>
      <c r="J174" s="34">
        <v>130904.6</v>
      </c>
      <c r="K174" s="48">
        <f t="shared" si="11"/>
        <v>19076.690000000002</v>
      </c>
      <c r="L174" s="47">
        <f t="shared" si="12"/>
        <v>19076.690000000002</v>
      </c>
      <c r="M174" s="46"/>
      <c r="N174" s="14">
        <v>41456</v>
      </c>
    </row>
    <row r="175" spans="1:14" ht="14.25" customHeight="1">
      <c r="A175" s="13">
        <v>166</v>
      </c>
      <c r="B175" s="20">
        <v>3</v>
      </c>
      <c r="C175" s="1" t="s">
        <v>62</v>
      </c>
      <c r="D175" s="2" t="s">
        <v>59</v>
      </c>
      <c r="E175" s="48">
        <v>-191487.89</v>
      </c>
      <c r="F175" s="34">
        <v>65261.7</v>
      </c>
      <c r="G175" s="34">
        <v>7500</v>
      </c>
      <c r="H175" s="34"/>
      <c r="I175" s="34">
        <f t="shared" si="10"/>
        <v>72761.7</v>
      </c>
      <c r="J175" s="34">
        <v>71679</v>
      </c>
      <c r="K175" s="48">
        <f t="shared" si="11"/>
        <v>-190405.19</v>
      </c>
      <c r="L175" s="47"/>
      <c r="M175" s="46">
        <f>SUM(E175+I175-J175)</f>
        <v>-190405.19</v>
      </c>
      <c r="N175" s="14">
        <v>41426</v>
      </c>
    </row>
    <row r="176" spans="1:14" ht="14.25" customHeight="1">
      <c r="A176" s="13">
        <v>167</v>
      </c>
      <c r="B176" s="20">
        <v>3</v>
      </c>
      <c r="C176" s="1" t="s">
        <v>62</v>
      </c>
      <c r="D176" s="2" t="s">
        <v>60</v>
      </c>
      <c r="E176" s="48">
        <v>254287.5</v>
      </c>
      <c r="F176" s="34">
        <v>244785.78</v>
      </c>
      <c r="G176" s="34">
        <v>45925.15</v>
      </c>
      <c r="H176" s="34">
        <v>0</v>
      </c>
      <c r="I176" s="34">
        <f t="shared" si="10"/>
        <v>290710.93</v>
      </c>
      <c r="J176" s="34">
        <v>450663</v>
      </c>
      <c r="K176" s="48">
        <f t="shared" si="11"/>
        <v>94335.42999999993</v>
      </c>
      <c r="L176" s="47">
        <f t="shared" si="12"/>
        <v>94335.42999999993</v>
      </c>
      <c r="M176" s="46"/>
      <c r="N176" s="14">
        <v>41426</v>
      </c>
    </row>
    <row r="177" spans="1:14" ht="14.25" customHeight="1">
      <c r="A177" s="13">
        <v>168</v>
      </c>
      <c r="B177" s="20">
        <v>3</v>
      </c>
      <c r="C177" s="1" t="s">
        <v>62</v>
      </c>
      <c r="D177" s="2" t="s">
        <v>61</v>
      </c>
      <c r="E177" s="48">
        <v>192894.41</v>
      </c>
      <c r="F177" s="34">
        <v>359160.11</v>
      </c>
      <c r="G177" s="34">
        <v>9750</v>
      </c>
      <c r="H177" s="34">
        <v>0</v>
      </c>
      <c r="I177" s="34">
        <f t="shared" si="10"/>
        <v>368910.11</v>
      </c>
      <c r="J177" s="34">
        <v>1176667.03</v>
      </c>
      <c r="K177" s="48">
        <f t="shared" si="11"/>
        <v>-614862.51</v>
      </c>
      <c r="L177" s="47"/>
      <c r="M177" s="46">
        <f>SUM(E177+I177-J177)</f>
        <v>-614862.51</v>
      </c>
      <c r="N177" s="14">
        <v>41456</v>
      </c>
    </row>
    <row r="178" spans="1:14" s="23" customFormat="1" ht="14.25" customHeight="1">
      <c r="A178" s="13">
        <v>169</v>
      </c>
      <c r="B178" s="27">
        <v>1</v>
      </c>
      <c r="C178" s="28" t="s">
        <v>62</v>
      </c>
      <c r="D178" s="27">
        <v>9</v>
      </c>
      <c r="E178" s="48">
        <v>144224.9</v>
      </c>
      <c r="F178" s="33">
        <v>94448.17</v>
      </c>
      <c r="G178" s="33"/>
      <c r="H178" s="33">
        <v>0</v>
      </c>
      <c r="I178" s="33">
        <f t="shared" si="10"/>
        <v>94448.17</v>
      </c>
      <c r="J178" s="33">
        <v>283313</v>
      </c>
      <c r="K178" s="48">
        <f t="shared" si="11"/>
        <v>-44639.92999999999</v>
      </c>
      <c r="L178" s="47"/>
      <c r="M178" s="46">
        <f>SUM(E178+I178-J178)</f>
        <v>-44639.92999999999</v>
      </c>
      <c r="N178" s="45">
        <v>41426</v>
      </c>
    </row>
    <row r="179" spans="1:14" ht="14.25" customHeight="1">
      <c r="A179" s="13">
        <v>170</v>
      </c>
      <c r="B179" s="20">
        <v>3</v>
      </c>
      <c r="C179" s="1" t="s">
        <v>62</v>
      </c>
      <c r="D179" s="2" t="s">
        <v>100</v>
      </c>
      <c r="E179" s="48">
        <v>-193315.48</v>
      </c>
      <c r="F179" s="34">
        <v>128168.99</v>
      </c>
      <c r="G179" s="34">
        <v>12000</v>
      </c>
      <c r="H179" s="34">
        <v>0</v>
      </c>
      <c r="I179" s="34">
        <f>F179+G179+H179</f>
        <v>140168.99</v>
      </c>
      <c r="J179" s="34">
        <v>152674</v>
      </c>
      <c r="K179" s="48">
        <f t="shared" si="11"/>
        <v>-205820.49000000002</v>
      </c>
      <c r="L179" s="47"/>
      <c r="M179" s="46">
        <f>SUM(E179+I179-J179)</f>
        <v>-205820.49000000002</v>
      </c>
      <c r="N179" s="14">
        <v>41456</v>
      </c>
    </row>
    <row r="180" spans="1:14" ht="14.25" customHeight="1">
      <c r="A180" s="13">
        <v>171</v>
      </c>
      <c r="B180" s="20">
        <v>2</v>
      </c>
      <c r="C180" s="1" t="s">
        <v>63</v>
      </c>
      <c r="D180" s="2">
        <v>6</v>
      </c>
      <c r="E180" s="48">
        <v>362156.42</v>
      </c>
      <c r="F180" s="48">
        <v>458471.27</v>
      </c>
      <c r="G180" s="34">
        <v>69920.39</v>
      </c>
      <c r="H180" s="34"/>
      <c r="I180" s="34">
        <f t="shared" si="10"/>
        <v>528391.66</v>
      </c>
      <c r="J180" s="34">
        <v>370199.82</v>
      </c>
      <c r="K180" s="48">
        <f t="shared" si="11"/>
        <v>520348.26000000007</v>
      </c>
      <c r="L180" s="47">
        <f t="shared" si="12"/>
        <v>520348.26000000007</v>
      </c>
      <c r="M180" s="46"/>
      <c r="N180" s="14">
        <v>39965</v>
      </c>
    </row>
    <row r="181" spans="1:14" ht="14.25" customHeight="1">
      <c r="A181" s="13">
        <v>172</v>
      </c>
      <c r="B181" s="20">
        <v>2</v>
      </c>
      <c r="C181" s="1" t="s">
        <v>63</v>
      </c>
      <c r="D181" s="2">
        <v>3</v>
      </c>
      <c r="E181" s="48">
        <v>-314762.78</v>
      </c>
      <c r="F181" s="48">
        <v>200501.92</v>
      </c>
      <c r="G181" s="34">
        <v>14516.45</v>
      </c>
      <c r="H181" s="34">
        <v>0</v>
      </c>
      <c r="I181" s="34">
        <f t="shared" si="10"/>
        <v>215018.37000000002</v>
      </c>
      <c r="J181" s="34">
        <v>130746.07</v>
      </c>
      <c r="K181" s="48">
        <f t="shared" si="11"/>
        <v>-230490.48</v>
      </c>
      <c r="L181" s="47"/>
      <c r="M181" s="46">
        <f>SUM(E181+I181-J181)</f>
        <v>-230490.48</v>
      </c>
      <c r="N181" s="14">
        <v>41456</v>
      </c>
    </row>
    <row r="182" spans="1:14" ht="14.25" customHeight="1">
      <c r="A182" s="13">
        <v>173</v>
      </c>
      <c r="B182" s="20">
        <v>2</v>
      </c>
      <c r="C182" s="1" t="s">
        <v>63</v>
      </c>
      <c r="D182" s="2" t="s">
        <v>48</v>
      </c>
      <c r="E182" s="48">
        <v>16924.56</v>
      </c>
      <c r="F182" s="48">
        <v>151148.47</v>
      </c>
      <c r="G182" s="34">
        <v>2000</v>
      </c>
      <c r="H182" s="34">
        <v>0</v>
      </c>
      <c r="I182" s="34">
        <f t="shared" si="10"/>
        <v>153148.47</v>
      </c>
      <c r="J182" s="34">
        <v>436279</v>
      </c>
      <c r="K182" s="48">
        <f t="shared" si="11"/>
        <v>-266205.97</v>
      </c>
      <c r="L182" s="47"/>
      <c r="M182" s="46">
        <f>SUM(E182+I182-J182)</f>
        <v>-266205.97</v>
      </c>
      <c r="N182" s="14">
        <v>41456</v>
      </c>
    </row>
    <row r="183" spans="1:14" ht="14.25" customHeight="1">
      <c r="A183" s="13">
        <v>174</v>
      </c>
      <c r="B183" s="20">
        <v>2</v>
      </c>
      <c r="C183" s="1" t="s">
        <v>63</v>
      </c>
      <c r="D183" s="2">
        <v>5</v>
      </c>
      <c r="E183" s="48">
        <v>-44091.44</v>
      </c>
      <c r="F183" s="48">
        <v>207579.2</v>
      </c>
      <c r="G183" s="34">
        <v>2000</v>
      </c>
      <c r="H183" s="34"/>
      <c r="I183" s="34">
        <f t="shared" si="10"/>
        <v>209579.2</v>
      </c>
      <c r="J183" s="34">
        <v>81929.95</v>
      </c>
      <c r="K183" s="48">
        <f t="shared" si="11"/>
        <v>83557.81000000001</v>
      </c>
      <c r="L183" s="47">
        <f t="shared" si="12"/>
        <v>83557.81000000001</v>
      </c>
      <c r="M183" s="46"/>
      <c r="N183" s="14">
        <v>41456</v>
      </c>
    </row>
    <row r="184" spans="1:14" ht="14.25" customHeight="1">
      <c r="A184" s="13">
        <v>175</v>
      </c>
      <c r="B184" s="20">
        <v>2</v>
      </c>
      <c r="C184" s="1" t="s">
        <v>63</v>
      </c>
      <c r="D184" s="2">
        <v>7</v>
      </c>
      <c r="E184" s="48">
        <v>-63004.51</v>
      </c>
      <c r="F184" s="48">
        <v>213820.78</v>
      </c>
      <c r="G184" s="34">
        <v>2000</v>
      </c>
      <c r="H184" s="34"/>
      <c r="I184" s="34">
        <f t="shared" si="10"/>
        <v>215820.78</v>
      </c>
      <c r="J184" s="34">
        <v>71414</v>
      </c>
      <c r="K184" s="48">
        <f t="shared" si="11"/>
        <v>81402.26999999999</v>
      </c>
      <c r="L184" s="47">
        <f t="shared" si="12"/>
        <v>81402.26999999999</v>
      </c>
      <c r="M184" s="46"/>
      <c r="N184" s="14">
        <v>41456</v>
      </c>
    </row>
    <row r="185" spans="1:14" s="23" customFormat="1" ht="14.25" customHeight="1">
      <c r="A185" s="13">
        <v>176</v>
      </c>
      <c r="B185" s="27">
        <v>1</v>
      </c>
      <c r="C185" s="28" t="s">
        <v>64</v>
      </c>
      <c r="D185" s="27">
        <v>3</v>
      </c>
      <c r="E185" s="48">
        <v>122688.66</v>
      </c>
      <c r="F185" s="33">
        <v>180947.93</v>
      </c>
      <c r="G185" s="33">
        <v>75842</v>
      </c>
      <c r="H185" s="33">
        <v>0</v>
      </c>
      <c r="I185" s="33">
        <f t="shared" si="10"/>
        <v>256789.93</v>
      </c>
      <c r="J185" s="33">
        <v>99575</v>
      </c>
      <c r="K185" s="48">
        <f t="shared" si="11"/>
        <v>279903.58999999997</v>
      </c>
      <c r="L185" s="47">
        <f t="shared" si="12"/>
        <v>279903.58999999997</v>
      </c>
      <c r="M185" s="46"/>
      <c r="N185" s="45">
        <v>41135</v>
      </c>
    </row>
    <row r="186" spans="1:14" s="23" customFormat="1" ht="14.25" customHeight="1">
      <c r="A186" s="13">
        <v>177</v>
      </c>
      <c r="B186" s="27">
        <v>1</v>
      </c>
      <c r="C186" s="28" t="s">
        <v>64</v>
      </c>
      <c r="D186" s="27">
        <v>2</v>
      </c>
      <c r="E186" s="48">
        <v>168414.34</v>
      </c>
      <c r="F186" s="33">
        <v>102862.06</v>
      </c>
      <c r="G186" s="33">
        <v>56327.35</v>
      </c>
      <c r="H186" s="33">
        <v>0</v>
      </c>
      <c r="I186" s="33">
        <f t="shared" si="10"/>
        <v>159189.41</v>
      </c>
      <c r="J186" s="33">
        <v>33378.54</v>
      </c>
      <c r="K186" s="48">
        <f t="shared" si="11"/>
        <v>294225.21</v>
      </c>
      <c r="L186" s="47">
        <f t="shared" si="12"/>
        <v>294225.21</v>
      </c>
      <c r="M186" s="46"/>
      <c r="N186" s="45">
        <v>41456</v>
      </c>
    </row>
    <row r="187" spans="1:14" s="23" customFormat="1" ht="14.25" customHeight="1">
      <c r="A187" s="13">
        <v>178</v>
      </c>
      <c r="B187" s="27">
        <v>1</v>
      </c>
      <c r="C187" s="28" t="s">
        <v>64</v>
      </c>
      <c r="D187" s="27">
        <v>5</v>
      </c>
      <c r="E187" s="48">
        <v>-89155.98</v>
      </c>
      <c r="F187" s="33">
        <v>150612.07</v>
      </c>
      <c r="G187" s="33">
        <v>10453.53</v>
      </c>
      <c r="H187" s="33">
        <v>0</v>
      </c>
      <c r="I187" s="33">
        <f t="shared" si="10"/>
        <v>161065.6</v>
      </c>
      <c r="J187" s="33">
        <v>153083</v>
      </c>
      <c r="K187" s="48">
        <f t="shared" si="11"/>
        <v>-81173.37999999999</v>
      </c>
      <c r="L187" s="47"/>
      <c r="M187" s="46">
        <f>SUM(E187+I187-J187)</f>
        <v>-81173.37999999999</v>
      </c>
      <c r="N187" s="45">
        <v>41426</v>
      </c>
    </row>
    <row r="188" spans="1:14" s="23" customFormat="1" ht="14.25" customHeight="1">
      <c r="A188" s="13">
        <v>179</v>
      </c>
      <c r="B188" s="27">
        <v>1</v>
      </c>
      <c r="C188" s="28" t="s">
        <v>64</v>
      </c>
      <c r="D188" s="27">
        <v>6</v>
      </c>
      <c r="E188" s="48">
        <v>126643.27</v>
      </c>
      <c r="F188" s="33">
        <v>59810.86</v>
      </c>
      <c r="G188" s="33">
        <v>19395.74</v>
      </c>
      <c r="H188" s="33">
        <v>0</v>
      </c>
      <c r="I188" s="33">
        <f t="shared" si="10"/>
        <v>79206.6</v>
      </c>
      <c r="J188" s="33">
        <v>57144</v>
      </c>
      <c r="K188" s="48">
        <f t="shared" si="11"/>
        <v>148705.87</v>
      </c>
      <c r="L188" s="47">
        <f t="shared" si="12"/>
        <v>148705.87</v>
      </c>
      <c r="M188" s="46"/>
      <c r="N188" s="45">
        <v>41426</v>
      </c>
    </row>
    <row r="189" spans="1:14" s="23" customFormat="1" ht="14.25" customHeight="1">
      <c r="A189" s="13">
        <v>180</v>
      </c>
      <c r="B189" s="27">
        <v>1</v>
      </c>
      <c r="C189" s="28" t="s">
        <v>64</v>
      </c>
      <c r="D189" s="27">
        <v>8</v>
      </c>
      <c r="E189" s="48">
        <v>182065.48</v>
      </c>
      <c r="F189" s="33">
        <v>87093.68</v>
      </c>
      <c r="G189" s="33">
        <v>21677.96</v>
      </c>
      <c r="H189" s="33"/>
      <c r="I189" s="33">
        <f t="shared" si="10"/>
        <v>108771.63999999998</v>
      </c>
      <c r="J189" s="33">
        <v>351313.55</v>
      </c>
      <c r="K189" s="48">
        <f t="shared" si="11"/>
        <v>-60476.42999999999</v>
      </c>
      <c r="L189" s="47"/>
      <c r="M189" s="46">
        <f>SUM(E189+I189-J189)</f>
        <v>-60476.42999999999</v>
      </c>
      <c r="N189" s="45">
        <v>41426</v>
      </c>
    </row>
    <row r="190" spans="1:14" s="23" customFormat="1" ht="14.25" customHeight="1">
      <c r="A190" s="13">
        <v>181</v>
      </c>
      <c r="B190" s="27">
        <v>1</v>
      </c>
      <c r="C190" s="28" t="s">
        <v>64</v>
      </c>
      <c r="D190" s="27">
        <v>11</v>
      </c>
      <c r="E190" s="48">
        <v>81317.02</v>
      </c>
      <c r="F190" s="33">
        <v>66707.3</v>
      </c>
      <c r="G190" s="33">
        <v>20371.38</v>
      </c>
      <c r="H190" s="33">
        <v>0</v>
      </c>
      <c r="I190" s="33">
        <f t="shared" si="10"/>
        <v>87078.68000000001</v>
      </c>
      <c r="J190" s="33">
        <v>124942</v>
      </c>
      <c r="K190" s="48">
        <f t="shared" si="11"/>
        <v>43453.70000000001</v>
      </c>
      <c r="L190" s="47">
        <f t="shared" si="12"/>
        <v>43453.70000000001</v>
      </c>
      <c r="M190" s="46"/>
      <c r="N190" s="45">
        <v>41456</v>
      </c>
    </row>
    <row r="191" spans="1:14" s="23" customFormat="1" ht="14.25" customHeight="1">
      <c r="A191" s="13">
        <v>182</v>
      </c>
      <c r="B191" s="27">
        <v>1</v>
      </c>
      <c r="C191" s="28" t="s">
        <v>64</v>
      </c>
      <c r="D191" s="27">
        <v>13</v>
      </c>
      <c r="E191" s="48">
        <v>81011.71</v>
      </c>
      <c r="F191" s="33">
        <v>58779.81</v>
      </c>
      <c r="G191" s="33">
        <v>12784.34</v>
      </c>
      <c r="H191" s="33"/>
      <c r="I191" s="33">
        <f t="shared" si="10"/>
        <v>71564.15</v>
      </c>
      <c r="J191" s="33">
        <v>145260.19</v>
      </c>
      <c r="K191" s="48">
        <f t="shared" si="11"/>
        <v>7315.669999999984</v>
      </c>
      <c r="L191" s="47">
        <f t="shared" si="12"/>
        <v>7315.669999999984</v>
      </c>
      <c r="M191" s="46"/>
      <c r="N191" s="45">
        <v>41456</v>
      </c>
    </row>
    <row r="192" spans="1:14" s="23" customFormat="1" ht="14.25" customHeight="1">
      <c r="A192" s="13">
        <v>183</v>
      </c>
      <c r="B192" s="27">
        <v>1</v>
      </c>
      <c r="C192" s="28" t="s">
        <v>64</v>
      </c>
      <c r="D192" s="27">
        <v>1</v>
      </c>
      <c r="E192" s="48">
        <v>221122.4</v>
      </c>
      <c r="F192" s="33">
        <v>200971.48</v>
      </c>
      <c r="G192" s="33">
        <v>34433.49</v>
      </c>
      <c r="H192" s="33">
        <v>0</v>
      </c>
      <c r="I192" s="33">
        <f t="shared" si="10"/>
        <v>235404.97</v>
      </c>
      <c r="J192" s="33">
        <v>593511</v>
      </c>
      <c r="K192" s="48">
        <f t="shared" si="11"/>
        <v>-136983.63</v>
      </c>
      <c r="L192" s="47"/>
      <c r="M192" s="46">
        <f>SUM(E192+I192-J192)</f>
        <v>-136983.63</v>
      </c>
      <c r="N192" s="45">
        <v>41548</v>
      </c>
    </row>
    <row r="193" spans="1:14" s="23" customFormat="1" ht="14.25" customHeight="1">
      <c r="A193" s="13">
        <v>184</v>
      </c>
      <c r="B193" s="27">
        <v>1</v>
      </c>
      <c r="C193" s="28" t="s">
        <v>64</v>
      </c>
      <c r="D193" s="27">
        <v>4</v>
      </c>
      <c r="E193" s="48">
        <v>202303.46</v>
      </c>
      <c r="F193" s="33">
        <v>193102.5</v>
      </c>
      <c r="G193" s="33">
        <v>20614.77</v>
      </c>
      <c r="H193" s="33"/>
      <c r="I193" s="33">
        <f t="shared" si="10"/>
        <v>213717.27</v>
      </c>
      <c r="J193" s="33">
        <v>224283</v>
      </c>
      <c r="K193" s="48">
        <f t="shared" si="11"/>
        <v>191737.72999999998</v>
      </c>
      <c r="L193" s="47">
        <f t="shared" si="12"/>
        <v>191737.72999999998</v>
      </c>
      <c r="M193" s="46"/>
      <c r="N193" s="45">
        <v>41518</v>
      </c>
    </row>
    <row r="194" spans="1:14" ht="14.25" customHeight="1">
      <c r="A194" s="13">
        <v>185</v>
      </c>
      <c r="B194" s="20">
        <v>2</v>
      </c>
      <c r="C194" s="1" t="s">
        <v>65</v>
      </c>
      <c r="D194" s="2">
        <v>1</v>
      </c>
      <c r="E194" s="48">
        <v>256423.84</v>
      </c>
      <c r="F194" s="48">
        <v>141826.14</v>
      </c>
      <c r="G194" s="34">
        <v>6000</v>
      </c>
      <c r="H194" s="34">
        <v>0</v>
      </c>
      <c r="I194" s="34">
        <f t="shared" si="10"/>
        <v>147826.14</v>
      </c>
      <c r="J194" s="34">
        <v>293895.17</v>
      </c>
      <c r="K194" s="48">
        <f t="shared" si="11"/>
        <v>110354.81</v>
      </c>
      <c r="L194" s="47">
        <f t="shared" si="12"/>
        <v>110354.81</v>
      </c>
      <c r="M194" s="46"/>
      <c r="N194" s="14">
        <v>39356</v>
      </c>
    </row>
    <row r="195" spans="1:14" ht="14.25" customHeight="1">
      <c r="A195" s="13">
        <v>186</v>
      </c>
      <c r="B195" s="20">
        <v>2</v>
      </c>
      <c r="C195" s="1" t="s">
        <v>65</v>
      </c>
      <c r="D195" s="2">
        <v>3</v>
      </c>
      <c r="E195" s="48">
        <v>-4035.52</v>
      </c>
      <c r="F195" s="48">
        <v>160142.02</v>
      </c>
      <c r="G195" s="34">
        <v>2000</v>
      </c>
      <c r="H195" s="34"/>
      <c r="I195" s="34">
        <f t="shared" si="10"/>
        <v>162142.02</v>
      </c>
      <c r="J195" s="34">
        <v>332230.83</v>
      </c>
      <c r="K195" s="48">
        <f t="shared" si="11"/>
        <v>-174124.33000000002</v>
      </c>
      <c r="L195" s="47"/>
      <c r="M195" s="46">
        <f>SUM(E195+I195-J195)</f>
        <v>-174124.33000000002</v>
      </c>
      <c r="N195" s="14">
        <v>41456</v>
      </c>
    </row>
    <row r="196" spans="1:14" ht="14.25" customHeight="1">
      <c r="A196" s="13">
        <v>187</v>
      </c>
      <c r="B196" s="20">
        <v>2</v>
      </c>
      <c r="C196" s="1" t="s">
        <v>65</v>
      </c>
      <c r="D196" s="2">
        <v>7</v>
      </c>
      <c r="E196" s="48">
        <v>-203647.32</v>
      </c>
      <c r="F196" s="48">
        <v>92857.82</v>
      </c>
      <c r="G196" s="34"/>
      <c r="H196" s="34"/>
      <c r="I196" s="34">
        <f t="shared" si="10"/>
        <v>92857.82</v>
      </c>
      <c r="J196" s="34">
        <v>129738</v>
      </c>
      <c r="K196" s="48">
        <f t="shared" si="11"/>
        <v>-240527.5</v>
      </c>
      <c r="L196" s="47"/>
      <c r="M196" s="46">
        <f>SUM(E196+I196-J196)</f>
        <v>-240527.5</v>
      </c>
      <c r="N196" s="14">
        <v>40118</v>
      </c>
    </row>
    <row r="197" spans="1:14" ht="14.25" customHeight="1">
      <c r="A197" s="13">
        <v>188</v>
      </c>
      <c r="B197" s="20">
        <v>2</v>
      </c>
      <c r="C197" s="1" t="s">
        <v>65</v>
      </c>
      <c r="D197" s="2" t="s">
        <v>15</v>
      </c>
      <c r="E197" s="48">
        <v>101625.34</v>
      </c>
      <c r="F197" s="48">
        <v>73882.59</v>
      </c>
      <c r="G197" s="34"/>
      <c r="H197" s="34">
        <v>0</v>
      </c>
      <c r="I197" s="34">
        <f t="shared" si="10"/>
        <v>73882.59</v>
      </c>
      <c r="J197" s="34">
        <v>94468.21</v>
      </c>
      <c r="K197" s="48">
        <f t="shared" si="11"/>
        <v>81039.71999999999</v>
      </c>
      <c r="L197" s="47">
        <f t="shared" si="12"/>
        <v>81039.71999999999</v>
      </c>
      <c r="M197" s="46"/>
      <c r="N197" s="14">
        <v>41548</v>
      </c>
    </row>
    <row r="198" spans="1:14" ht="14.25" customHeight="1">
      <c r="A198" s="13">
        <v>189</v>
      </c>
      <c r="B198" s="20">
        <v>2</v>
      </c>
      <c r="C198" s="1" t="s">
        <v>65</v>
      </c>
      <c r="D198" s="2">
        <v>5</v>
      </c>
      <c r="E198" s="48">
        <v>108776.5</v>
      </c>
      <c r="F198" s="48">
        <v>104898.68</v>
      </c>
      <c r="G198" s="34"/>
      <c r="H198" s="34"/>
      <c r="I198" s="34">
        <f t="shared" si="10"/>
        <v>104898.68</v>
      </c>
      <c r="J198" s="34">
        <v>56601.4</v>
      </c>
      <c r="K198" s="48">
        <f t="shared" si="11"/>
        <v>157073.78</v>
      </c>
      <c r="L198" s="47">
        <f t="shared" si="12"/>
        <v>157073.78</v>
      </c>
      <c r="M198" s="46"/>
      <c r="N198" s="14">
        <v>41518</v>
      </c>
    </row>
    <row r="199" spans="1:14" s="23" customFormat="1" ht="14.25" customHeight="1">
      <c r="A199" s="13">
        <v>190</v>
      </c>
      <c r="B199" s="27">
        <v>1</v>
      </c>
      <c r="C199" s="28" t="s">
        <v>66</v>
      </c>
      <c r="D199" s="27">
        <v>3</v>
      </c>
      <c r="E199" s="48">
        <v>-27515.24</v>
      </c>
      <c r="F199" s="33">
        <v>10131.41</v>
      </c>
      <c r="G199" s="33"/>
      <c r="H199" s="33"/>
      <c r="I199" s="33">
        <f aca="true" t="shared" si="14" ref="I199:I261">F199+G199+H199</f>
        <v>10131.41</v>
      </c>
      <c r="J199" s="33">
        <v>17578</v>
      </c>
      <c r="K199" s="48">
        <f t="shared" si="11"/>
        <v>-34961.83</v>
      </c>
      <c r="L199" s="47"/>
      <c r="M199" s="46">
        <f aca="true" t="shared" si="15" ref="M199:M213">SUM(E199+I199-J199)</f>
        <v>-34961.83</v>
      </c>
      <c r="N199" s="45">
        <v>41548</v>
      </c>
    </row>
    <row r="200" spans="1:14" s="29" customFormat="1" ht="12.75" customHeight="1">
      <c r="A200" s="13">
        <v>191</v>
      </c>
      <c r="B200" s="27">
        <v>1</v>
      </c>
      <c r="C200" s="31" t="s">
        <v>80</v>
      </c>
      <c r="D200" s="32">
        <v>57</v>
      </c>
      <c r="E200" s="48">
        <v>-358946.7</v>
      </c>
      <c r="F200" s="33">
        <v>82466.41</v>
      </c>
      <c r="G200" s="33">
        <v>6000</v>
      </c>
      <c r="H200" s="33">
        <v>0</v>
      </c>
      <c r="I200" s="33">
        <f t="shared" si="14"/>
        <v>88466.41</v>
      </c>
      <c r="J200" s="33">
        <v>102230.82</v>
      </c>
      <c r="K200" s="48">
        <f aca="true" t="shared" si="16" ref="K200:K263">E200+I200-J200</f>
        <v>-372711.11000000004</v>
      </c>
      <c r="L200" s="47"/>
      <c r="M200" s="46">
        <f t="shared" si="15"/>
        <v>-372711.11000000004</v>
      </c>
      <c r="N200" s="45">
        <v>40026</v>
      </c>
    </row>
    <row r="201" spans="1:14" s="23" customFormat="1" ht="14.25" customHeight="1">
      <c r="A201" s="13">
        <v>192</v>
      </c>
      <c r="B201" s="27">
        <v>1</v>
      </c>
      <c r="C201" s="28" t="s">
        <v>80</v>
      </c>
      <c r="D201" s="27" t="s">
        <v>84</v>
      </c>
      <c r="E201" s="48">
        <v>165465.76</v>
      </c>
      <c r="F201" s="33">
        <v>91982.84</v>
      </c>
      <c r="G201" s="33">
        <v>6000</v>
      </c>
      <c r="H201" s="33">
        <v>0</v>
      </c>
      <c r="I201" s="33">
        <f t="shared" si="14"/>
        <v>97982.84</v>
      </c>
      <c r="J201" s="33">
        <v>151654.9</v>
      </c>
      <c r="K201" s="48">
        <f t="shared" si="16"/>
        <v>111793.69999999998</v>
      </c>
      <c r="L201" s="47">
        <f t="shared" si="12"/>
        <v>111793.69999999998</v>
      </c>
      <c r="M201" s="46"/>
      <c r="N201" s="45">
        <v>39264</v>
      </c>
    </row>
    <row r="202" spans="1:14" s="23" customFormat="1" ht="14.25" customHeight="1">
      <c r="A202" s="13">
        <v>193</v>
      </c>
      <c r="B202" s="27">
        <v>1</v>
      </c>
      <c r="C202" s="31" t="s">
        <v>80</v>
      </c>
      <c r="D202" s="32" t="s">
        <v>88</v>
      </c>
      <c r="E202" s="48">
        <v>-13553.4</v>
      </c>
      <c r="F202" s="33">
        <v>81943.01</v>
      </c>
      <c r="G202" s="33">
        <v>6000</v>
      </c>
      <c r="H202" s="33">
        <v>0</v>
      </c>
      <c r="I202" s="33">
        <f t="shared" si="14"/>
        <v>87943.01</v>
      </c>
      <c r="J202" s="33">
        <v>107043.82</v>
      </c>
      <c r="K202" s="48">
        <f t="shared" si="16"/>
        <v>-32654.210000000006</v>
      </c>
      <c r="L202" s="47"/>
      <c r="M202" s="46">
        <f t="shared" si="15"/>
        <v>-32654.210000000006</v>
      </c>
      <c r="N202" s="45">
        <v>39326</v>
      </c>
    </row>
    <row r="203" spans="1:14" ht="14.25" customHeight="1">
      <c r="A203" s="13">
        <v>194</v>
      </c>
      <c r="B203" s="20">
        <v>1</v>
      </c>
      <c r="C203" s="4" t="s">
        <v>80</v>
      </c>
      <c r="D203" s="5" t="s">
        <v>86</v>
      </c>
      <c r="E203" s="48">
        <v>3281.77</v>
      </c>
      <c r="F203" s="34">
        <v>112015.99</v>
      </c>
      <c r="G203" s="34">
        <v>6000</v>
      </c>
      <c r="H203" s="34">
        <v>0</v>
      </c>
      <c r="I203" s="34">
        <f t="shared" si="14"/>
        <v>118015.99</v>
      </c>
      <c r="J203" s="34">
        <v>109587.03</v>
      </c>
      <c r="K203" s="48">
        <f t="shared" si="16"/>
        <v>11710.73000000001</v>
      </c>
      <c r="L203" s="47">
        <f t="shared" si="12"/>
        <v>11710.73000000001</v>
      </c>
      <c r="M203" s="46"/>
      <c r="N203" s="14">
        <v>40909</v>
      </c>
    </row>
    <row r="204" spans="1:14" ht="14.25" customHeight="1">
      <c r="A204" s="13">
        <v>195</v>
      </c>
      <c r="B204" s="20">
        <v>1</v>
      </c>
      <c r="C204" s="1" t="s">
        <v>80</v>
      </c>
      <c r="D204" s="2" t="s">
        <v>85</v>
      </c>
      <c r="E204" s="48">
        <v>90400.85</v>
      </c>
      <c r="F204" s="34">
        <v>83038.05</v>
      </c>
      <c r="G204" s="34">
        <v>6000</v>
      </c>
      <c r="H204" s="34">
        <v>0</v>
      </c>
      <c r="I204" s="34">
        <f t="shared" si="14"/>
        <v>89038.05</v>
      </c>
      <c r="J204" s="34">
        <v>187026.5</v>
      </c>
      <c r="K204" s="48">
        <f t="shared" si="16"/>
        <v>-7587.599999999977</v>
      </c>
      <c r="L204" s="47"/>
      <c r="M204" s="46">
        <f t="shared" si="15"/>
        <v>-7587.599999999977</v>
      </c>
      <c r="N204" s="14">
        <v>40878</v>
      </c>
    </row>
    <row r="205" spans="1:14" ht="14.25" customHeight="1">
      <c r="A205" s="13">
        <v>196</v>
      </c>
      <c r="B205" s="20">
        <v>1</v>
      </c>
      <c r="C205" s="1" t="s">
        <v>80</v>
      </c>
      <c r="D205" s="2">
        <v>59</v>
      </c>
      <c r="E205" s="48">
        <v>237720.17</v>
      </c>
      <c r="F205" s="34">
        <v>119338.46</v>
      </c>
      <c r="G205" s="34">
        <v>36205.71</v>
      </c>
      <c r="H205" s="34">
        <v>0</v>
      </c>
      <c r="I205" s="34">
        <f t="shared" si="14"/>
        <v>155544.17</v>
      </c>
      <c r="J205" s="34">
        <v>164985.02</v>
      </c>
      <c r="K205" s="48">
        <f t="shared" si="16"/>
        <v>228279.32000000004</v>
      </c>
      <c r="L205" s="47">
        <f t="shared" si="12"/>
        <v>228279.32000000004</v>
      </c>
      <c r="M205" s="46"/>
      <c r="N205" s="14">
        <v>40940</v>
      </c>
    </row>
    <row r="206" spans="1:14" ht="14.25" customHeight="1">
      <c r="A206" s="13">
        <v>197</v>
      </c>
      <c r="B206" s="20">
        <v>1</v>
      </c>
      <c r="C206" s="1" t="s">
        <v>80</v>
      </c>
      <c r="D206" s="2" t="s">
        <v>87</v>
      </c>
      <c r="E206" s="48">
        <v>387264.52</v>
      </c>
      <c r="F206" s="34">
        <v>461034.07</v>
      </c>
      <c r="G206" s="34">
        <v>395517.05</v>
      </c>
      <c r="H206" s="34"/>
      <c r="I206" s="34">
        <f t="shared" si="14"/>
        <v>856551.12</v>
      </c>
      <c r="J206" s="34">
        <v>593747.72</v>
      </c>
      <c r="K206" s="48">
        <f t="shared" si="16"/>
        <v>650067.9200000002</v>
      </c>
      <c r="L206" s="47">
        <f t="shared" si="12"/>
        <v>650067.9200000002</v>
      </c>
      <c r="M206" s="46"/>
      <c r="N206" s="14">
        <v>41085</v>
      </c>
    </row>
    <row r="207" spans="1:14" ht="14.25" customHeight="1">
      <c r="A207" s="13">
        <v>198</v>
      </c>
      <c r="B207" s="20">
        <v>1</v>
      </c>
      <c r="C207" s="1" t="s">
        <v>80</v>
      </c>
      <c r="D207" s="2">
        <v>15</v>
      </c>
      <c r="E207" s="48">
        <v>61276.32</v>
      </c>
      <c r="F207" s="34">
        <v>37380.4</v>
      </c>
      <c r="G207" s="34"/>
      <c r="H207" s="34"/>
      <c r="I207" s="34">
        <f t="shared" si="14"/>
        <v>37380.4</v>
      </c>
      <c r="J207" s="34">
        <v>25215</v>
      </c>
      <c r="K207" s="48">
        <f t="shared" si="16"/>
        <v>73441.72</v>
      </c>
      <c r="L207" s="47">
        <f t="shared" si="12"/>
        <v>73441.72</v>
      </c>
      <c r="M207" s="46"/>
      <c r="N207" s="14">
        <v>41426</v>
      </c>
    </row>
    <row r="208" spans="1:14" ht="14.25" customHeight="1">
      <c r="A208" s="13">
        <v>199</v>
      </c>
      <c r="B208" s="20">
        <v>1</v>
      </c>
      <c r="C208" s="1" t="s">
        <v>80</v>
      </c>
      <c r="D208" s="2">
        <v>44</v>
      </c>
      <c r="E208" s="48">
        <v>144204.17</v>
      </c>
      <c r="F208" s="34">
        <v>252531.95</v>
      </c>
      <c r="G208" s="34">
        <v>60427.8</v>
      </c>
      <c r="H208" s="34"/>
      <c r="I208" s="34">
        <f t="shared" si="14"/>
        <v>312959.75</v>
      </c>
      <c r="J208" s="34">
        <v>589006.64</v>
      </c>
      <c r="K208" s="48">
        <f t="shared" si="16"/>
        <v>-131842.71999999997</v>
      </c>
      <c r="L208" s="47"/>
      <c r="M208" s="46">
        <f t="shared" si="15"/>
        <v>-131842.71999999997</v>
      </c>
      <c r="N208" s="14">
        <v>40299</v>
      </c>
    </row>
    <row r="209" spans="1:14" ht="14.25" customHeight="1">
      <c r="A209" s="13">
        <v>200</v>
      </c>
      <c r="B209" s="20">
        <v>1</v>
      </c>
      <c r="C209" s="1" t="s">
        <v>80</v>
      </c>
      <c r="D209" s="2">
        <v>51</v>
      </c>
      <c r="E209" s="48">
        <v>-138660.56</v>
      </c>
      <c r="F209" s="34">
        <v>106434.46</v>
      </c>
      <c r="G209" s="34">
        <v>20133.13</v>
      </c>
      <c r="H209" s="34"/>
      <c r="I209" s="34">
        <f t="shared" si="14"/>
        <v>126567.59000000001</v>
      </c>
      <c r="J209" s="34">
        <v>303656.03</v>
      </c>
      <c r="K209" s="48">
        <f t="shared" si="16"/>
        <v>-315749</v>
      </c>
      <c r="L209" s="47"/>
      <c r="M209" s="46">
        <f t="shared" si="15"/>
        <v>-315749</v>
      </c>
      <c r="N209" s="14">
        <v>41456</v>
      </c>
    </row>
    <row r="210" spans="1:14" ht="14.25" customHeight="1">
      <c r="A210" s="13">
        <v>201</v>
      </c>
      <c r="B210" s="20">
        <v>1</v>
      </c>
      <c r="C210" s="1" t="s">
        <v>80</v>
      </c>
      <c r="D210" s="2">
        <v>31</v>
      </c>
      <c r="E210" s="48">
        <v>10594.94</v>
      </c>
      <c r="F210" s="34">
        <v>5650.98</v>
      </c>
      <c r="G210" s="34"/>
      <c r="H210" s="34"/>
      <c r="I210" s="34">
        <f t="shared" si="14"/>
        <v>5650.98</v>
      </c>
      <c r="J210" s="34">
        <v>12965</v>
      </c>
      <c r="K210" s="48">
        <f t="shared" si="16"/>
        <v>3280.92</v>
      </c>
      <c r="L210" s="47">
        <f>SUM(E210+I210)-J210</f>
        <v>3280.92</v>
      </c>
      <c r="M210" s="46"/>
      <c r="N210" s="14">
        <v>41548</v>
      </c>
    </row>
    <row r="211" spans="1:14" ht="14.25" customHeight="1">
      <c r="A211" s="13">
        <v>202</v>
      </c>
      <c r="B211" s="20">
        <v>1</v>
      </c>
      <c r="C211" s="1" t="s">
        <v>80</v>
      </c>
      <c r="D211" s="2">
        <v>35</v>
      </c>
      <c r="E211" s="48">
        <v>-4547.78</v>
      </c>
      <c r="F211" s="34">
        <v>21562.03</v>
      </c>
      <c r="G211" s="34"/>
      <c r="H211" s="34">
        <v>0</v>
      </c>
      <c r="I211" s="34">
        <f t="shared" si="14"/>
        <v>21562.03</v>
      </c>
      <c r="J211" s="34">
        <v>4049</v>
      </c>
      <c r="K211" s="48">
        <f t="shared" si="16"/>
        <v>12965.25</v>
      </c>
      <c r="L211" s="47">
        <f>SUM(E211+I211)-J211</f>
        <v>12965.25</v>
      </c>
      <c r="M211" s="46"/>
      <c r="N211" s="14">
        <v>41548</v>
      </c>
    </row>
    <row r="212" spans="1:14" ht="14.25" customHeight="1">
      <c r="A212" s="13">
        <v>203</v>
      </c>
      <c r="B212" s="20">
        <v>1</v>
      </c>
      <c r="C212" s="1" t="s">
        <v>80</v>
      </c>
      <c r="D212" s="2">
        <v>39</v>
      </c>
      <c r="E212" s="48">
        <v>-35399.28</v>
      </c>
      <c r="F212" s="34">
        <v>24743.56</v>
      </c>
      <c r="G212" s="34"/>
      <c r="H212" s="34"/>
      <c r="I212" s="34">
        <f t="shared" si="14"/>
        <v>24743.56</v>
      </c>
      <c r="J212" s="34">
        <v>7290</v>
      </c>
      <c r="K212" s="48">
        <f t="shared" si="16"/>
        <v>-17945.719999999998</v>
      </c>
      <c r="L212" s="47"/>
      <c r="M212" s="46">
        <f t="shared" si="15"/>
        <v>-17945.719999999998</v>
      </c>
      <c r="N212" s="14">
        <v>41548</v>
      </c>
    </row>
    <row r="213" spans="1:14" ht="14.25" customHeight="1">
      <c r="A213" s="13">
        <v>204</v>
      </c>
      <c r="B213" s="20">
        <v>1</v>
      </c>
      <c r="C213" s="1" t="s">
        <v>80</v>
      </c>
      <c r="D213" s="2">
        <v>3</v>
      </c>
      <c r="E213" s="48">
        <v>-18079.36</v>
      </c>
      <c r="F213" s="34">
        <v>32987.18</v>
      </c>
      <c r="G213" s="34">
        <v>2000</v>
      </c>
      <c r="H213" s="34"/>
      <c r="I213" s="34">
        <f t="shared" si="14"/>
        <v>34987.18</v>
      </c>
      <c r="J213" s="34">
        <v>29791</v>
      </c>
      <c r="K213" s="48">
        <f t="shared" si="16"/>
        <v>-12883.18</v>
      </c>
      <c r="L213" s="47"/>
      <c r="M213" s="46">
        <f t="shared" si="15"/>
        <v>-12883.18</v>
      </c>
      <c r="N213" s="14">
        <v>41518</v>
      </c>
    </row>
    <row r="214" spans="1:19" ht="14.25" customHeight="1">
      <c r="A214" s="13">
        <v>205</v>
      </c>
      <c r="B214" s="20">
        <v>1</v>
      </c>
      <c r="C214" s="1" t="s">
        <v>80</v>
      </c>
      <c r="D214" s="2">
        <v>9</v>
      </c>
      <c r="E214" s="48">
        <v>46345.97</v>
      </c>
      <c r="F214" s="34">
        <v>72667.76</v>
      </c>
      <c r="G214" s="34">
        <v>12686.09</v>
      </c>
      <c r="H214" s="34">
        <v>0</v>
      </c>
      <c r="I214" s="34">
        <f t="shared" si="14"/>
        <v>85353.84999999999</v>
      </c>
      <c r="J214" s="34">
        <v>65018</v>
      </c>
      <c r="K214" s="48">
        <f t="shared" si="16"/>
        <v>66681.82</v>
      </c>
      <c r="L214" s="47">
        <f>SUM(E214+I214)-J214</f>
        <v>66681.82</v>
      </c>
      <c r="M214" s="46"/>
      <c r="N214" s="14">
        <v>41518</v>
      </c>
      <c r="O214" s="15"/>
      <c r="P214" s="15"/>
      <c r="Q214" s="15"/>
      <c r="R214" s="15"/>
      <c r="S214" s="15"/>
    </row>
    <row r="215" spans="1:19" ht="14.25" customHeight="1">
      <c r="A215" s="13">
        <v>206</v>
      </c>
      <c r="B215" s="20">
        <v>2</v>
      </c>
      <c r="C215" s="1" t="s">
        <v>89</v>
      </c>
      <c r="D215" s="2">
        <v>4</v>
      </c>
      <c r="E215" s="48">
        <v>27511.55</v>
      </c>
      <c r="F215" s="48">
        <v>102991.73</v>
      </c>
      <c r="G215" s="34">
        <v>3695.79</v>
      </c>
      <c r="H215" s="34"/>
      <c r="I215" s="34">
        <f t="shared" si="14"/>
        <v>106687.51999999999</v>
      </c>
      <c r="J215" s="34">
        <v>195091</v>
      </c>
      <c r="K215" s="48">
        <f t="shared" si="16"/>
        <v>-60891.93000000002</v>
      </c>
      <c r="L215" s="47"/>
      <c r="M215" s="46">
        <f>SUM(E215+I215-J215)</f>
        <v>-60891.93000000002</v>
      </c>
      <c r="N215" s="14">
        <v>41548</v>
      </c>
      <c r="O215" s="15"/>
      <c r="P215" s="15"/>
      <c r="Q215" s="15"/>
      <c r="R215" s="15"/>
      <c r="S215" s="15"/>
    </row>
    <row r="216" spans="1:14" ht="14.25" customHeight="1">
      <c r="A216" s="13">
        <v>207</v>
      </c>
      <c r="B216" s="20">
        <v>1</v>
      </c>
      <c r="C216" s="1" t="s">
        <v>92</v>
      </c>
      <c r="D216" s="2">
        <v>3</v>
      </c>
      <c r="E216" s="48">
        <v>-68134.62</v>
      </c>
      <c r="F216" s="34">
        <v>40193.91</v>
      </c>
      <c r="G216" s="34">
        <v>15948.6</v>
      </c>
      <c r="H216" s="34">
        <v>0</v>
      </c>
      <c r="I216" s="34">
        <f t="shared" si="14"/>
        <v>56142.51</v>
      </c>
      <c r="J216" s="34">
        <v>33062</v>
      </c>
      <c r="K216" s="48">
        <f t="shared" si="16"/>
        <v>-45054.10999999999</v>
      </c>
      <c r="L216" s="47"/>
      <c r="M216" s="46">
        <f>SUM(E216+I216-J216)</f>
        <v>-45054.10999999999</v>
      </c>
      <c r="N216" s="14">
        <v>40483</v>
      </c>
    </row>
    <row r="217" spans="1:19" ht="14.25" customHeight="1">
      <c r="A217" s="13">
        <v>208</v>
      </c>
      <c r="B217" s="20">
        <v>1</v>
      </c>
      <c r="C217" s="1" t="s">
        <v>92</v>
      </c>
      <c r="D217" s="2">
        <v>4</v>
      </c>
      <c r="E217" s="48">
        <v>125790.1</v>
      </c>
      <c r="F217" s="34">
        <v>58790.38</v>
      </c>
      <c r="G217" s="34">
        <v>30825.76</v>
      </c>
      <c r="H217" s="34">
        <v>0</v>
      </c>
      <c r="I217" s="34">
        <f t="shared" si="14"/>
        <v>89616.14</v>
      </c>
      <c r="J217" s="34">
        <v>108927.8</v>
      </c>
      <c r="K217" s="48">
        <f t="shared" si="16"/>
        <v>106478.43999999999</v>
      </c>
      <c r="L217" s="47">
        <f>SUM(E217+I217)-J217</f>
        <v>106478.43999999999</v>
      </c>
      <c r="M217" s="46"/>
      <c r="N217" s="14">
        <v>41426</v>
      </c>
      <c r="O217" s="15"/>
      <c r="P217" s="15"/>
      <c r="Q217" s="15"/>
      <c r="R217" s="15"/>
      <c r="S217" s="15"/>
    </row>
    <row r="218" spans="1:14" ht="14.25" customHeight="1">
      <c r="A218" s="13">
        <v>209</v>
      </c>
      <c r="B218" s="20">
        <v>1</v>
      </c>
      <c r="C218" s="1" t="s">
        <v>92</v>
      </c>
      <c r="D218" s="2" t="s">
        <v>31</v>
      </c>
      <c r="E218" s="48">
        <v>72556.03</v>
      </c>
      <c r="F218" s="34">
        <v>85619.92</v>
      </c>
      <c r="G218" s="34">
        <v>11126.68</v>
      </c>
      <c r="H218" s="34">
        <v>0</v>
      </c>
      <c r="I218" s="34">
        <f t="shared" si="14"/>
        <v>96746.6</v>
      </c>
      <c r="J218" s="34">
        <v>97748</v>
      </c>
      <c r="K218" s="48">
        <f t="shared" si="16"/>
        <v>71554.63</v>
      </c>
      <c r="L218" s="47">
        <f>SUM(E218+I218)-J218</f>
        <v>71554.63</v>
      </c>
      <c r="M218" s="46"/>
      <c r="N218" s="14">
        <v>41426</v>
      </c>
    </row>
    <row r="219" spans="1:14" ht="14.25" customHeight="1">
      <c r="A219" s="13">
        <v>210</v>
      </c>
      <c r="B219" s="20">
        <v>1</v>
      </c>
      <c r="C219" s="1" t="s">
        <v>92</v>
      </c>
      <c r="D219" s="2">
        <v>6</v>
      </c>
      <c r="E219" s="48">
        <v>84160.07</v>
      </c>
      <c r="F219" s="34">
        <v>58302.36</v>
      </c>
      <c r="G219" s="34">
        <v>20804.24</v>
      </c>
      <c r="H219" s="34">
        <v>0</v>
      </c>
      <c r="I219" s="34">
        <f t="shared" si="14"/>
        <v>79106.6</v>
      </c>
      <c r="J219" s="34">
        <v>37990.4</v>
      </c>
      <c r="K219" s="48">
        <f t="shared" si="16"/>
        <v>125276.27000000002</v>
      </c>
      <c r="L219" s="47">
        <f>SUM(E219+I219)-J219</f>
        <v>125276.27000000002</v>
      </c>
      <c r="M219" s="46"/>
      <c r="N219" s="14">
        <v>41456</v>
      </c>
    </row>
    <row r="220" spans="1:14" ht="14.25" customHeight="1">
      <c r="A220" s="13">
        <v>211</v>
      </c>
      <c r="B220" s="20">
        <v>2</v>
      </c>
      <c r="C220" s="1" t="s">
        <v>93</v>
      </c>
      <c r="D220" s="2">
        <v>3</v>
      </c>
      <c r="E220" s="48">
        <v>-5963.89</v>
      </c>
      <c r="F220" s="48">
        <v>84982.88</v>
      </c>
      <c r="G220" s="34"/>
      <c r="H220" s="34"/>
      <c r="I220" s="34">
        <f t="shared" si="14"/>
        <v>84982.88</v>
      </c>
      <c r="J220" s="34">
        <v>265339.9</v>
      </c>
      <c r="K220" s="48">
        <f t="shared" si="16"/>
        <v>-186320.91000000003</v>
      </c>
      <c r="L220" s="47"/>
      <c r="M220" s="46">
        <f>SUM(E220+I220-J220)</f>
        <v>-186320.91000000003</v>
      </c>
      <c r="N220" s="14">
        <v>41456</v>
      </c>
    </row>
    <row r="221" spans="1:14" ht="14.25" customHeight="1">
      <c r="A221" s="13">
        <v>212</v>
      </c>
      <c r="B221" s="20">
        <v>2</v>
      </c>
      <c r="C221" s="1" t="s">
        <v>83</v>
      </c>
      <c r="D221" s="2">
        <v>8</v>
      </c>
      <c r="E221" s="48">
        <v>28678.67</v>
      </c>
      <c r="F221" s="48">
        <v>30886.27</v>
      </c>
      <c r="G221" s="34"/>
      <c r="H221" s="34"/>
      <c r="I221" s="34">
        <f t="shared" si="14"/>
        <v>30886.27</v>
      </c>
      <c r="J221" s="34">
        <v>11618</v>
      </c>
      <c r="K221" s="48">
        <f t="shared" si="16"/>
        <v>47946.94</v>
      </c>
      <c r="L221" s="47">
        <f>SUM(E221+I221)-J221</f>
        <v>47946.94</v>
      </c>
      <c r="M221" s="46"/>
      <c r="N221" s="14">
        <v>41548</v>
      </c>
    </row>
    <row r="222" spans="1:14" ht="14.25" customHeight="1">
      <c r="A222" s="13">
        <v>213</v>
      </c>
      <c r="B222" s="20">
        <v>2</v>
      </c>
      <c r="C222" s="1" t="s">
        <v>83</v>
      </c>
      <c r="D222" s="2">
        <v>9</v>
      </c>
      <c r="E222" s="48">
        <v>-305.55</v>
      </c>
      <c r="F222" s="48">
        <v>12801.88</v>
      </c>
      <c r="G222" s="34"/>
      <c r="H222" s="34"/>
      <c r="I222" s="34">
        <f t="shared" si="14"/>
        <v>12801.88</v>
      </c>
      <c r="J222" s="34">
        <v>6814</v>
      </c>
      <c r="K222" s="48">
        <f t="shared" si="16"/>
        <v>5682.33</v>
      </c>
      <c r="L222" s="47">
        <f>SUM(E222+I222)-J222</f>
        <v>5682.33</v>
      </c>
      <c r="M222" s="46"/>
      <c r="N222" s="14">
        <v>41548</v>
      </c>
    </row>
    <row r="223" spans="1:14" ht="14.25" customHeight="1">
      <c r="A223" s="13">
        <v>214</v>
      </c>
      <c r="B223" s="20">
        <v>2</v>
      </c>
      <c r="C223" s="1" t="s">
        <v>83</v>
      </c>
      <c r="D223" s="2">
        <v>11</v>
      </c>
      <c r="E223" s="48">
        <v>-96.36</v>
      </c>
      <c r="F223" s="48">
        <v>8825.78</v>
      </c>
      <c r="G223" s="34"/>
      <c r="H223" s="34"/>
      <c r="I223" s="34">
        <f t="shared" si="14"/>
        <v>8825.78</v>
      </c>
      <c r="J223" s="34">
        <v>13789</v>
      </c>
      <c r="K223" s="48">
        <f t="shared" si="16"/>
        <v>-5059.58</v>
      </c>
      <c r="L223" s="47"/>
      <c r="M223" s="46">
        <f>SUM(E223+I223-J223)</f>
        <v>-5059.58</v>
      </c>
      <c r="N223" s="14">
        <v>41548</v>
      </c>
    </row>
    <row r="224" spans="1:14" ht="14.25" customHeight="1">
      <c r="A224" s="13">
        <v>215</v>
      </c>
      <c r="B224" s="20">
        <v>1</v>
      </c>
      <c r="C224" s="1" t="s">
        <v>79</v>
      </c>
      <c r="D224" s="2">
        <v>5</v>
      </c>
      <c r="E224" s="48">
        <v>214476.36</v>
      </c>
      <c r="F224" s="34">
        <v>350528.32</v>
      </c>
      <c r="G224" s="34">
        <v>8887.4</v>
      </c>
      <c r="H224" s="34"/>
      <c r="I224" s="34">
        <f t="shared" si="14"/>
        <v>359415.72000000003</v>
      </c>
      <c r="J224" s="34">
        <v>534291</v>
      </c>
      <c r="K224" s="48">
        <f t="shared" si="16"/>
        <v>39601.080000000075</v>
      </c>
      <c r="L224" s="47">
        <f>SUM(E224+I224)-J224</f>
        <v>39601.080000000075</v>
      </c>
      <c r="M224" s="46"/>
      <c r="N224" s="14">
        <v>40940</v>
      </c>
    </row>
    <row r="225" spans="1:14" ht="14.25" customHeight="1">
      <c r="A225" s="13">
        <v>216</v>
      </c>
      <c r="B225" s="20">
        <v>1</v>
      </c>
      <c r="C225" s="1" t="s">
        <v>79</v>
      </c>
      <c r="D225" s="2">
        <v>18</v>
      </c>
      <c r="E225" s="48">
        <v>444332.39</v>
      </c>
      <c r="F225" s="34">
        <v>277230.49</v>
      </c>
      <c r="G225" s="34">
        <v>4283.5</v>
      </c>
      <c r="H225" s="34"/>
      <c r="I225" s="34">
        <f t="shared" si="14"/>
        <v>281513.99</v>
      </c>
      <c r="J225" s="34">
        <v>89481</v>
      </c>
      <c r="K225" s="48">
        <f t="shared" si="16"/>
        <v>636365.38</v>
      </c>
      <c r="L225" s="47">
        <f aca="true" t="shared" si="17" ref="L225:L231">SUM(E225+I225)-J225</f>
        <v>636365.38</v>
      </c>
      <c r="M225" s="46"/>
      <c r="N225" s="14">
        <v>41426</v>
      </c>
    </row>
    <row r="226" spans="1:14" ht="14.25" customHeight="1">
      <c r="A226" s="13">
        <v>217</v>
      </c>
      <c r="B226" s="20">
        <v>1</v>
      </c>
      <c r="C226" s="1" t="s">
        <v>79</v>
      </c>
      <c r="D226" s="2">
        <v>2</v>
      </c>
      <c r="E226" s="48">
        <v>22382.67</v>
      </c>
      <c r="F226" s="34">
        <v>153853.91</v>
      </c>
      <c r="G226" s="34">
        <v>9552.51</v>
      </c>
      <c r="H226" s="34">
        <v>0</v>
      </c>
      <c r="I226" s="34">
        <f t="shared" si="14"/>
        <v>163406.42</v>
      </c>
      <c r="J226" s="34">
        <v>124990</v>
      </c>
      <c r="K226" s="48">
        <f t="shared" si="16"/>
        <v>60799.090000000026</v>
      </c>
      <c r="L226" s="47">
        <f t="shared" si="17"/>
        <v>60799.090000000026</v>
      </c>
      <c r="M226" s="46"/>
      <c r="N226" s="14">
        <v>41426</v>
      </c>
    </row>
    <row r="227" spans="1:14" ht="14.25" customHeight="1">
      <c r="A227" s="13">
        <v>218</v>
      </c>
      <c r="B227" s="20">
        <v>1</v>
      </c>
      <c r="C227" s="1" t="s">
        <v>79</v>
      </c>
      <c r="D227" s="2">
        <v>20</v>
      </c>
      <c r="E227" s="48">
        <v>88490.47</v>
      </c>
      <c r="F227" s="34">
        <v>230132.53</v>
      </c>
      <c r="G227" s="34">
        <v>2000</v>
      </c>
      <c r="H227" s="34"/>
      <c r="I227" s="34">
        <f t="shared" si="14"/>
        <v>232132.53</v>
      </c>
      <c r="J227" s="34">
        <v>452381.74</v>
      </c>
      <c r="K227" s="48">
        <f t="shared" si="16"/>
        <v>-131758.74</v>
      </c>
      <c r="L227" s="47"/>
      <c r="M227" s="46">
        <f>SUM(E227+I227-J227)</f>
        <v>-131758.74</v>
      </c>
      <c r="N227" s="14">
        <v>41426</v>
      </c>
    </row>
    <row r="228" spans="1:14" ht="14.25" customHeight="1">
      <c r="A228" s="13">
        <v>219</v>
      </c>
      <c r="B228" s="20">
        <v>1</v>
      </c>
      <c r="C228" s="1" t="s">
        <v>79</v>
      </c>
      <c r="D228" s="2">
        <v>23</v>
      </c>
      <c r="E228" s="48">
        <v>-99972.45</v>
      </c>
      <c r="F228" s="34">
        <v>196837.98</v>
      </c>
      <c r="G228" s="34">
        <v>2631.2</v>
      </c>
      <c r="H228" s="34"/>
      <c r="I228" s="34">
        <f t="shared" si="14"/>
        <v>199469.18000000002</v>
      </c>
      <c r="J228" s="34">
        <v>65780.3</v>
      </c>
      <c r="K228" s="48">
        <f t="shared" si="16"/>
        <v>33716.43000000002</v>
      </c>
      <c r="L228" s="47">
        <f t="shared" si="17"/>
        <v>33716.43000000002</v>
      </c>
      <c r="M228" s="46"/>
      <c r="N228" s="14">
        <v>41426</v>
      </c>
    </row>
    <row r="229" spans="1:14" ht="14.25" customHeight="1">
      <c r="A229" s="13">
        <v>220</v>
      </c>
      <c r="B229" s="20">
        <v>1</v>
      </c>
      <c r="C229" s="1" t="s">
        <v>79</v>
      </c>
      <c r="D229" s="2">
        <v>8</v>
      </c>
      <c r="E229" s="48">
        <v>100875.72</v>
      </c>
      <c r="F229" s="34">
        <v>179129.42</v>
      </c>
      <c r="G229" s="34">
        <v>5980.4</v>
      </c>
      <c r="H229" s="34">
        <v>0</v>
      </c>
      <c r="I229" s="34">
        <f t="shared" si="14"/>
        <v>185109.82</v>
      </c>
      <c r="J229" s="34">
        <v>126033</v>
      </c>
      <c r="K229" s="48">
        <f t="shared" si="16"/>
        <v>159952.54000000004</v>
      </c>
      <c r="L229" s="47">
        <f t="shared" si="17"/>
        <v>159952.54000000004</v>
      </c>
      <c r="M229" s="46"/>
      <c r="N229" s="14">
        <v>41426</v>
      </c>
    </row>
    <row r="230" spans="1:14" ht="14.25" customHeight="1">
      <c r="A230" s="13">
        <v>221</v>
      </c>
      <c r="B230" s="20">
        <v>1</v>
      </c>
      <c r="C230" s="1" t="s">
        <v>79</v>
      </c>
      <c r="D230" s="2" t="s">
        <v>81</v>
      </c>
      <c r="E230" s="48">
        <v>-31471.78</v>
      </c>
      <c r="F230" s="34">
        <v>138553</v>
      </c>
      <c r="G230" s="34">
        <v>3800</v>
      </c>
      <c r="H230" s="34"/>
      <c r="I230" s="34">
        <f t="shared" si="14"/>
        <v>142353</v>
      </c>
      <c r="J230" s="34">
        <v>79535.04</v>
      </c>
      <c r="K230" s="48">
        <f t="shared" si="16"/>
        <v>31346.180000000008</v>
      </c>
      <c r="L230" s="47">
        <f t="shared" si="17"/>
        <v>31346.180000000008</v>
      </c>
      <c r="M230" s="46"/>
      <c r="N230" s="14">
        <v>41306</v>
      </c>
    </row>
    <row r="231" spans="1:14" ht="14.25" customHeight="1">
      <c r="A231" s="13">
        <v>222</v>
      </c>
      <c r="B231" s="20">
        <v>1</v>
      </c>
      <c r="C231" s="1" t="s">
        <v>79</v>
      </c>
      <c r="D231" s="2">
        <v>10</v>
      </c>
      <c r="E231" s="48">
        <v>260322.17</v>
      </c>
      <c r="F231" s="34">
        <v>179669.69</v>
      </c>
      <c r="G231" s="34">
        <v>48717.2</v>
      </c>
      <c r="H231" s="34">
        <v>0</v>
      </c>
      <c r="I231" s="34">
        <f t="shared" si="14"/>
        <v>228386.89</v>
      </c>
      <c r="J231" s="34">
        <v>328099</v>
      </c>
      <c r="K231" s="48">
        <f t="shared" si="16"/>
        <v>160610.06000000006</v>
      </c>
      <c r="L231" s="47">
        <f t="shared" si="17"/>
        <v>160610.06000000006</v>
      </c>
      <c r="M231" s="46"/>
      <c r="N231" s="14">
        <v>41487</v>
      </c>
    </row>
    <row r="232" spans="1:14" ht="14.25" customHeight="1">
      <c r="A232" s="13">
        <v>223</v>
      </c>
      <c r="B232" s="20">
        <v>2</v>
      </c>
      <c r="C232" s="1" t="s">
        <v>82</v>
      </c>
      <c r="D232" s="2">
        <v>3</v>
      </c>
      <c r="E232" s="48">
        <v>-6139.34</v>
      </c>
      <c r="F232" s="48">
        <v>16501.3</v>
      </c>
      <c r="G232" s="34"/>
      <c r="H232" s="34"/>
      <c r="I232" s="34">
        <f t="shared" si="14"/>
        <v>16501.3</v>
      </c>
      <c r="J232" s="34">
        <v>38119</v>
      </c>
      <c r="K232" s="48">
        <f t="shared" si="16"/>
        <v>-27757.04</v>
      </c>
      <c r="L232" s="47"/>
      <c r="M232" s="46">
        <f>SUM(E232+I232-J232)</f>
        <v>-27757.04</v>
      </c>
      <c r="N232" s="14">
        <v>41548</v>
      </c>
    </row>
    <row r="233" spans="1:14" ht="14.25" customHeight="1">
      <c r="A233" s="13">
        <v>224</v>
      </c>
      <c r="B233" s="20">
        <v>1</v>
      </c>
      <c r="C233" s="1" t="s">
        <v>77</v>
      </c>
      <c r="D233" s="2">
        <v>12</v>
      </c>
      <c r="E233" s="48">
        <v>575384.23</v>
      </c>
      <c r="F233" s="34">
        <v>201174.56</v>
      </c>
      <c r="G233" s="34">
        <v>121542.98</v>
      </c>
      <c r="H233" s="34"/>
      <c r="I233" s="34">
        <f t="shared" si="14"/>
        <v>322717.54</v>
      </c>
      <c r="J233" s="34">
        <v>743583.33</v>
      </c>
      <c r="K233" s="48">
        <f t="shared" si="16"/>
        <v>154518.44000000006</v>
      </c>
      <c r="L233" s="47">
        <f>SUM(E233+I233)-J233</f>
        <v>154518.44000000006</v>
      </c>
      <c r="M233" s="46"/>
      <c r="N233" s="14">
        <v>39387</v>
      </c>
    </row>
    <row r="234" spans="1:14" ht="14.25" customHeight="1">
      <c r="A234" s="13">
        <v>225</v>
      </c>
      <c r="B234" s="20">
        <v>1</v>
      </c>
      <c r="C234" s="1" t="s">
        <v>77</v>
      </c>
      <c r="D234" s="2">
        <v>22</v>
      </c>
      <c r="E234" s="48">
        <v>259550.4</v>
      </c>
      <c r="F234" s="34">
        <v>112993.6</v>
      </c>
      <c r="G234" s="34">
        <v>19656.16</v>
      </c>
      <c r="H234" s="34">
        <v>0</v>
      </c>
      <c r="I234" s="34">
        <f t="shared" si="14"/>
        <v>132649.76</v>
      </c>
      <c r="J234" s="34">
        <v>61364</v>
      </c>
      <c r="K234" s="48">
        <f t="shared" si="16"/>
        <v>330836.16000000003</v>
      </c>
      <c r="L234" s="47">
        <f>SUM(E234+I234)-J234</f>
        <v>330836.16000000003</v>
      </c>
      <c r="M234" s="46"/>
      <c r="N234" s="14">
        <v>41122</v>
      </c>
    </row>
    <row r="235" spans="1:14" ht="14.25" customHeight="1">
      <c r="A235" s="13">
        <v>226</v>
      </c>
      <c r="B235" s="20">
        <v>2</v>
      </c>
      <c r="C235" s="1" t="s">
        <v>77</v>
      </c>
      <c r="D235" s="2">
        <v>73</v>
      </c>
      <c r="E235" s="48">
        <v>-3256.66</v>
      </c>
      <c r="F235" s="48">
        <v>195462.53</v>
      </c>
      <c r="G235" s="34">
        <v>13007.3</v>
      </c>
      <c r="H235" s="34">
        <v>0</v>
      </c>
      <c r="I235" s="34">
        <f t="shared" si="14"/>
        <v>208469.83</v>
      </c>
      <c r="J235" s="34">
        <v>82055.62</v>
      </c>
      <c r="K235" s="48">
        <f t="shared" si="16"/>
        <v>123157.54999999999</v>
      </c>
      <c r="L235" s="47">
        <f>SUM(E235+I235)-J235</f>
        <v>123157.54999999999</v>
      </c>
      <c r="M235" s="46"/>
      <c r="N235" s="14">
        <v>40544</v>
      </c>
    </row>
    <row r="236" spans="1:14" ht="14.25" customHeight="1">
      <c r="A236" s="13">
        <v>227</v>
      </c>
      <c r="B236" s="20">
        <v>2</v>
      </c>
      <c r="C236" s="1" t="s">
        <v>77</v>
      </c>
      <c r="D236" s="2">
        <v>75</v>
      </c>
      <c r="E236" s="48">
        <v>160214.64</v>
      </c>
      <c r="F236" s="48">
        <v>169661.86</v>
      </c>
      <c r="G236" s="34">
        <v>54990.8</v>
      </c>
      <c r="H236" s="34">
        <v>0</v>
      </c>
      <c r="I236" s="34">
        <f t="shared" si="14"/>
        <v>224652.65999999997</v>
      </c>
      <c r="J236" s="34">
        <v>148329.5</v>
      </c>
      <c r="K236" s="48">
        <f t="shared" si="16"/>
        <v>236537.8</v>
      </c>
      <c r="L236" s="47">
        <f>SUM(E236+I236)-J236</f>
        <v>236537.8</v>
      </c>
      <c r="M236" s="46"/>
      <c r="N236" s="14">
        <v>40544</v>
      </c>
    </row>
    <row r="237" spans="1:14" ht="14.25" customHeight="1">
      <c r="A237" s="13">
        <v>228</v>
      </c>
      <c r="B237" s="20">
        <v>2</v>
      </c>
      <c r="C237" s="1" t="s">
        <v>77</v>
      </c>
      <c r="D237" s="2">
        <v>59</v>
      </c>
      <c r="E237" s="48">
        <v>102918.82</v>
      </c>
      <c r="F237" s="48">
        <v>64617.7</v>
      </c>
      <c r="G237" s="34">
        <v>13103.8</v>
      </c>
      <c r="H237" s="34"/>
      <c r="I237" s="34">
        <f t="shared" si="14"/>
        <v>77721.5</v>
      </c>
      <c r="J237" s="34">
        <v>191172</v>
      </c>
      <c r="K237" s="48">
        <f t="shared" si="16"/>
        <v>-10531.679999999993</v>
      </c>
      <c r="L237" s="47"/>
      <c r="M237" s="46">
        <f>SUM(E237+I237-J237)</f>
        <v>-10531.679999999993</v>
      </c>
      <c r="N237" s="14">
        <v>41122</v>
      </c>
    </row>
    <row r="238" spans="1:14" ht="14.25" customHeight="1">
      <c r="A238" s="13">
        <v>229</v>
      </c>
      <c r="B238" s="20">
        <v>3</v>
      </c>
      <c r="C238" s="1" t="s">
        <v>77</v>
      </c>
      <c r="D238" s="2" t="s">
        <v>67</v>
      </c>
      <c r="E238" s="48">
        <v>-253233.88</v>
      </c>
      <c r="F238" s="34">
        <v>133305.41</v>
      </c>
      <c r="G238" s="34">
        <v>4273.5</v>
      </c>
      <c r="H238" s="34">
        <v>0</v>
      </c>
      <c r="I238" s="34">
        <f t="shared" si="14"/>
        <v>137578.91</v>
      </c>
      <c r="J238" s="34">
        <v>228335.39</v>
      </c>
      <c r="K238" s="48">
        <f t="shared" si="16"/>
        <v>-343990.36</v>
      </c>
      <c r="L238" s="47"/>
      <c r="M238" s="46">
        <f>SUM(E238+I238-J238)</f>
        <v>-343990.36</v>
      </c>
      <c r="N238" s="14">
        <v>41306</v>
      </c>
    </row>
    <row r="239" spans="1:14" ht="14.25" customHeight="1">
      <c r="A239" s="13">
        <v>230</v>
      </c>
      <c r="B239" s="20">
        <v>3</v>
      </c>
      <c r="C239" s="1" t="s">
        <v>77</v>
      </c>
      <c r="D239" s="2">
        <v>83</v>
      </c>
      <c r="E239" s="48">
        <v>2965.92</v>
      </c>
      <c r="F239" s="34">
        <v>142725.63</v>
      </c>
      <c r="G239" s="34">
        <v>58623.23</v>
      </c>
      <c r="H239" s="34">
        <v>0</v>
      </c>
      <c r="I239" s="34">
        <f t="shared" si="14"/>
        <v>201348.86000000002</v>
      </c>
      <c r="J239" s="34">
        <v>250188.64</v>
      </c>
      <c r="K239" s="48">
        <f t="shared" si="16"/>
        <v>-45873.859999999986</v>
      </c>
      <c r="L239" s="47"/>
      <c r="M239" s="46">
        <f>SUM(E239+I239-J239)</f>
        <v>-45873.859999999986</v>
      </c>
      <c r="N239" s="14">
        <v>39448</v>
      </c>
    </row>
    <row r="240" spans="1:14" ht="14.25" customHeight="1">
      <c r="A240" s="13">
        <v>231</v>
      </c>
      <c r="B240" s="20">
        <v>3</v>
      </c>
      <c r="C240" s="1" t="s">
        <v>77</v>
      </c>
      <c r="D240" s="2" t="s">
        <v>68</v>
      </c>
      <c r="E240" s="48">
        <v>236285.25</v>
      </c>
      <c r="F240" s="34">
        <v>130382.9</v>
      </c>
      <c r="G240" s="34">
        <v>60687.04</v>
      </c>
      <c r="H240" s="34">
        <v>0</v>
      </c>
      <c r="I240" s="34">
        <f t="shared" si="14"/>
        <v>191069.94</v>
      </c>
      <c r="J240" s="34">
        <v>130845</v>
      </c>
      <c r="K240" s="48">
        <f t="shared" si="16"/>
        <v>296510.19</v>
      </c>
      <c r="L240" s="47">
        <f>SUM(E240+I240)-J240</f>
        <v>296510.19</v>
      </c>
      <c r="M240" s="46"/>
      <c r="N240" s="14">
        <v>39448</v>
      </c>
    </row>
    <row r="241" spans="1:14" ht="14.25" customHeight="1">
      <c r="A241" s="13">
        <v>232</v>
      </c>
      <c r="B241" s="20">
        <v>3</v>
      </c>
      <c r="C241" s="1" t="s">
        <v>77</v>
      </c>
      <c r="D241" s="2">
        <v>119</v>
      </c>
      <c r="E241" s="48">
        <v>100104.72</v>
      </c>
      <c r="F241" s="34">
        <v>108175.89</v>
      </c>
      <c r="G241" s="34"/>
      <c r="H241" s="34">
        <v>0</v>
      </c>
      <c r="I241" s="34">
        <f t="shared" si="14"/>
        <v>108175.89</v>
      </c>
      <c r="J241" s="34">
        <v>71923.8</v>
      </c>
      <c r="K241" s="48">
        <f t="shared" si="16"/>
        <v>136356.81</v>
      </c>
      <c r="L241" s="47">
        <f>SUM(E241+I241)-J241</f>
        <v>136356.81</v>
      </c>
      <c r="M241" s="46"/>
      <c r="N241" s="14">
        <v>41548</v>
      </c>
    </row>
    <row r="242" spans="1:14" ht="14.25" customHeight="1">
      <c r="A242" s="13">
        <v>233</v>
      </c>
      <c r="B242" s="20">
        <v>1</v>
      </c>
      <c r="C242" s="1" t="s">
        <v>77</v>
      </c>
      <c r="D242" s="2">
        <v>27</v>
      </c>
      <c r="E242" s="48">
        <v>108999.91</v>
      </c>
      <c r="F242" s="34">
        <v>87978.29</v>
      </c>
      <c r="G242" s="34">
        <v>37507.53</v>
      </c>
      <c r="H242" s="34">
        <v>0</v>
      </c>
      <c r="I242" s="34">
        <f t="shared" si="14"/>
        <v>125485.81999999999</v>
      </c>
      <c r="J242" s="34">
        <v>33059.6</v>
      </c>
      <c r="K242" s="48">
        <f t="shared" si="16"/>
        <v>201426.12999999998</v>
      </c>
      <c r="L242" s="47">
        <f>SUM(E242+I242)-J242</f>
        <v>201426.12999999998</v>
      </c>
      <c r="M242" s="46"/>
      <c r="N242" s="14">
        <v>40179</v>
      </c>
    </row>
    <row r="243" spans="1:14" ht="14.25" customHeight="1">
      <c r="A243" s="13">
        <v>234</v>
      </c>
      <c r="B243" s="20">
        <v>3</v>
      </c>
      <c r="C243" s="1" t="s">
        <v>77</v>
      </c>
      <c r="D243" s="2" t="s">
        <v>69</v>
      </c>
      <c r="E243" s="48">
        <v>78317.77</v>
      </c>
      <c r="F243" s="34">
        <v>126096.58</v>
      </c>
      <c r="G243" s="34">
        <v>5700.96</v>
      </c>
      <c r="H243" s="34">
        <v>0</v>
      </c>
      <c r="I243" s="34">
        <f t="shared" si="14"/>
        <v>131797.54</v>
      </c>
      <c r="J243" s="34">
        <v>32353</v>
      </c>
      <c r="K243" s="48">
        <f t="shared" si="16"/>
        <v>177762.31</v>
      </c>
      <c r="L243" s="47">
        <f>SUM(E243+I243)-J243</f>
        <v>177762.31</v>
      </c>
      <c r="M243" s="46"/>
      <c r="N243" s="14">
        <v>41334</v>
      </c>
    </row>
    <row r="244" spans="1:14" ht="14.25" customHeight="1">
      <c r="A244" s="13">
        <v>235</v>
      </c>
      <c r="B244" s="20">
        <v>3</v>
      </c>
      <c r="C244" s="1" t="s">
        <v>77</v>
      </c>
      <c r="D244" s="2" t="s">
        <v>70</v>
      </c>
      <c r="E244" s="48">
        <v>-108422.7</v>
      </c>
      <c r="F244" s="34">
        <v>104336.85</v>
      </c>
      <c r="G244" s="34"/>
      <c r="H244" s="34">
        <v>0</v>
      </c>
      <c r="I244" s="34">
        <f t="shared" si="14"/>
        <v>104336.85</v>
      </c>
      <c r="J244" s="34">
        <v>120788</v>
      </c>
      <c r="K244" s="48">
        <f t="shared" si="16"/>
        <v>-124873.84999999999</v>
      </c>
      <c r="L244" s="47"/>
      <c r="M244" s="46">
        <f>SUM(E244+I244-J244)</f>
        <v>-124873.84999999999</v>
      </c>
      <c r="N244" s="14">
        <v>41395</v>
      </c>
    </row>
    <row r="245" spans="1:14" ht="14.25" customHeight="1">
      <c r="A245" s="13">
        <v>236</v>
      </c>
      <c r="B245" s="20">
        <v>3</v>
      </c>
      <c r="C245" s="1" t="s">
        <v>77</v>
      </c>
      <c r="D245" s="2" t="s">
        <v>71</v>
      </c>
      <c r="E245" s="48">
        <v>-102533.33</v>
      </c>
      <c r="F245" s="34">
        <v>139251.54</v>
      </c>
      <c r="G245" s="34">
        <v>3684.72</v>
      </c>
      <c r="H245" s="34">
        <v>0</v>
      </c>
      <c r="I245" s="34">
        <f t="shared" si="14"/>
        <v>142936.26</v>
      </c>
      <c r="J245" s="34">
        <v>108305</v>
      </c>
      <c r="K245" s="48">
        <f t="shared" si="16"/>
        <v>-67902.06999999999</v>
      </c>
      <c r="L245" s="47"/>
      <c r="M245" s="46">
        <f>SUM(E245+I245-J245)</f>
        <v>-67902.06999999999</v>
      </c>
      <c r="N245" s="14">
        <v>41395</v>
      </c>
    </row>
    <row r="246" spans="1:14" ht="14.25" customHeight="1">
      <c r="A246" s="13">
        <v>237</v>
      </c>
      <c r="B246" s="20">
        <v>3</v>
      </c>
      <c r="C246" s="1" t="s">
        <v>77</v>
      </c>
      <c r="D246" s="2" t="s">
        <v>72</v>
      </c>
      <c r="E246" s="48">
        <v>152314.09</v>
      </c>
      <c r="F246" s="34">
        <v>151338.49</v>
      </c>
      <c r="G246" s="34"/>
      <c r="H246" s="34">
        <v>0</v>
      </c>
      <c r="I246" s="34">
        <f t="shared" si="14"/>
        <v>151338.49</v>
      </c>
      <c r="J246" s="34">
        <v>54277</v>
      </c>
      <c r="K246" s="48">
        <f t="shared" si="16"/>
        <v>249375.57999999996</v>
      </c>
      <c r="L246" s="47">
        <f>SUM(E246+I246)-J246</f>
        <v>249375.57999999996</v>
      </c>
      <c r="M246" s="46"/>
      <c r="N246" s="14">
        <v>41456</v>
      </c>
    </row>
    <row r="247" spans="1:14" ht="14.25" customHeight="1">
      <c r="A247" s="13">
        <v>238</v>
      </c>
      <c r="B247" s="20">
        <v>1</v>
      </c>
      <c r="C247" s="1" t="s">
        <v>77</v>
      </c>
      <c r="D247" s="2">
        <v>2</v>
      </c>
      <c r="E247" s="48">
        <v>199716.92</v>
      </c>
      <c r="F247" s="34">
        <v>81005.56</v>
      </c>
      <c r="G247" s="34">
        <v>33564.75</v>
      </c>
      <c r="H247" s="34"/>
      <c r="I247" s="34">
        <f t="shared" si="14"/>
        <v>114570.31</v>
      </c>
      <c r="J247" s="34">
        <v>64110</v>
      </c>
      <c r="K247" s="48">
        <f t="shared" si="16"/>
        <v>250177.22999999998</v>
      </c>
      <c r="L247" s="47">
        <f aca="true" t="shared" si="18" ref="L247:L255">SUM(E247+I247)-J247</f>
        <v>250177.22999999998</v>
      </c>
      <c r="M247" s="46"/>
      <c r="N247" s="14">
        <v>41426</v>
      </c>
    </row>
    <row r="248" spans="1:14" ht="14.25" customHeight="1">
      <c r="A248" s="13">
        <v>239</v>
      </c>
      <c r="B248" s="20">
        <v>1</v>
      </c>
      <c r="C248" s="1" t="s">
        <v>77</v>
      </c>
      <c r="D248" s="2">
        <v>20</v>
      </c>
      <c r="E248" s="48">
        <v>80493.21</v>
      </c>
      <c r="F248" s="34">
        <v>73210.93</v>
      </c>
      <c r="G248" s="34">
        <v>29419.19</v>
      </c>
      <c r="H248" s="34">
        <v>0</v>
      </c>
      <c r="I248" s="34">
        <f t="shared" si="14"/>
        <v>102630.12</v>
      </c>
      <c r="J248" s="34">
        <v>145392.56</v>
      </c>
      <c r="K248" s="48">
        <f t="shared" si="16"/>
        <v>37730.77000000002</v>
      </c>
      <c r="L248" s="47">
        <f t="shared" si="18"/>
        <v>37730.77000000002</v>
      </c>
      <c r="M248" s="46"/>
      <c r="N248" s="14">
        <v>41426</v>
      </c>
    </row>
    <row r="249" spans="1:14" ht="14.25" customHeight="1">
      <c r="A249" s="13">
        <v>240</v>
      </c>
      <c r="B249" s="20">
        <v>1</v>
      </c>
      <c r="C249" s="1" t="s">
        <v>77</v>
      </c>
      <c r="D249" s="2">
        <v>23</v>
      </c>
      <c r="E249" s="48">
        <v>117905.51</v>
      </c>
      <c r="F249" s="34">
        <v>95834.08</v>
      </c>
      <c r="G249" s="34">
        <v>60567.8</v>
      </c>
      <c r="H249" s="34">
        <v>0</v>
      </c>
      <c r="I249" s="34">
        <f t="shared" si="14"/>
        <v>156401.88</v>
      </c>
      <c r="J249" s="34">
        <v>224110</v>
      </c>
      <c r="K249" s="48">
        <f t="shared" si="16"/>
        <v>50197.390000000014</v>
      </c>
      <c r="L249" s="47">
        <f t="shared" si="18"/>
        <v>50197.390000000014</v>
      </c>
      <c r="M249" s="46"/>
      <c r="N249" s="14">
        <v>41456</v>
      </c>
    </row>
    <row r="250" spans="1:14" ht="14.25" customHeight="1">
      <c r="A250" s="13">
        <v>241</v>
      </c>
      <c r="B250" s="20">
        <v>1</v>
      </c>
      <c r="C250" s="1" t="s">
        <v>77</v>
      </c>
      <c r="D250" s="2" t="s">
        <v>73</v>
      </c>
      <c r="E250" s="48">
        <v>69244.79</v>
      </c>
      <c r="F250" s="34">
        <v>86839.41</v>
      </c>
      <c r="G250" s="34">
        <v>3587.27</v>
      </c>
      <c r="H250" s="34"/>
      <c r="I250" s="34">
        <f t="shared" si="14"/>
        <v>90426.68000000001</v>
      </c>
      <c r="J250" s="34">
        <v>115622.3</v>
      </c>
      <c r="K250" s="48">
        <f t="shared" si="16"/>
        <v>44049.17</v>
      </c>
      <c r="L250" s="47">
        <f t="shared" si="18"/>
        <v>44049.17</v>
      </c>
      <c r="M250" s="46"/>
      <c r="N250" s="14">
        <v>41456</v>
      </c>
    </row>
    <row r="251" spans="1:14" ht="14.25" customHeight="1">
      <c r="A251" s="13">
        <v>242</v>
      </c>
      <c r="B251" s="20">
        <v>1</v>
      </c>
      <c r="C251" s="1" t="s">
        <v>77</v>
      </c>
      <c r="D251" s="2">
        <v>26</v>
      </c>
      <c r="E251" s="48">
        <v>-65280.75</v>
      </c>
      <c r="F251" s="34">
        <v>155871.29</v>
      </c>
      <c r="G251" s="34">
        <v>52811.37</v>
      </c>
      <c r="H251" s="34"/>
      <c r="I251" s="34">
        <f t="shared" si="14"/>
        <v>208682.66</v>
      </c>
      <c r="J251" s="34">
        <v>152323.33</v>
      </c>
      <c r="K251" s="48">
        <f t="shared" si="16"/>
        <v>-8921.419999999984</v>
      </c>
      <c r="L251" s="47"/>
      <c r="M251" s="46">
        <f>SUM(E251+I251-J251)</f>
        <v>-8921.419999999984</v>
      </c>
      <c r="N251" s="14">
        <v>41456</v>
      </c>
    </row>
    <row r="252" spans="1:14" ht="14.25" customHeight="1">
      <c r="A252" s="13">
        <v>243</v>
      </c>
      <c r="B252" s="20">
        <v>1</v>
      </c>
      <c r="C252" s="1" t="s">
        <v>77</v>
      </c>
      <c r="D252" s="2">
        <v>28</v>
      </c>
      <c r="E252" s="48">
        <v>-34351.66</v>
      </c>
      <c r="F252" s="34">
        <v>165023.79</v>
      </c>
      <c r="G252" s="34">
        <v>47334.25</v>
      </c>
      <c r="H252" s="34"/>
      <c r="I252" s="34">
        <f t="shared" si="14"/>
        <v>212358.04</v>
      </c>
      <c r="J252" s="34">
        <v>32102</v>
      </c>
      <c r="K252" s="48">
        <f t="shared" si="16"/>
        <v>145904.38</v>
      </c>
      <c r="L252" s="47">
        <f t="shared" si="18"/>
        <v>145904.38</v>
      </c>
      <c r="M252" s="46"/>
      <c r="N252" s="14">
        <v>41456</v>
      </c>
    </row>
    <row r="253" spans="1:14" ht="14.25" customHeight="1">
      <c r="A253" s="13">
        <v>244</v>
      </c>
      <c r="B253" s="20">
        <v>1</v>
      </c>
      <c r="C253" s="1" t="s">
        <v>77</v>
      </c>
      <c r="D253" s="2">
        <v>29</v>
      </c>
      <c r="E253" s="48">
        <v>164107.79</v>
      </c>
      <c r="F253" s="34">
        <v>80362.3</v>
      </c>
      <c r="G253" s="34">
        <v>42308.67</v>
      </c>
      <c r="H253" s="34"/>
      <c r="I253" s="34">
        <f t="shared" si="14"/>
        <v>122670.97</v>
      </c>
      <c r="J253" s="34">
        <v>32065</v>
      </c>
      <c r="K253" s="48">
        <f t="shared" si="16"/>
        <v>254713.76</v>
      </c>
      <c r="L253" s="47">
        <f t="shared" si="18"/>
        <v>254713.76</v>
      </c>
      <c r="M253" s="46"/>
      <c r="N253" s="14">
        <v>41426</v>
      </c>
    </row>
    <row r="254" spans="1:14" ht="14.25" customHeight="1">
      <c r="A254" s="13">
        <v>245</v>
      </c>
      <c r="B254" s="20">
        <v>1</v>
      </c>
      <c r="C254" s="1" t="s">
        <v>77</v>
      </c>
      <c r="D254" s="2">
        <v>30</v>
      </c>
      <c r="E254" s="48">
        <v>170407.28</v>
      </c>
      <c r="F254" s="34">
        <v>120247.54</v>
      </c>
      <c r="G254" s="34">
        <v>25828.49</v>
      </c>
      <c r="H254" s="34"/>
      <c r="I254" s="34">
        <f t="shared" si="14"/>
        <v>146076.03</v>
      </c>
      <c r="J254" s="34">
        <v>41173</v>
      </c>
      <c r="K254" s="48">
        <f t="shared" si="16"/>
        <v>275310.31</v>
      </c>
      <c r="L254" s="47">
        <f t="shared" si="18"/>
        <v>275310.31</v>
      </c>
      <c r="M254" s="46"/>
      <c r="N254" s="14">
        <v>41456</v>
      </c>
    </row>
    <row r="255" spans="1:14" ht="14.25" customHeight="1">
      <c r="A255" s="13">
        <v>246</v>
      </c>
      <c r="B255" s="20">
        <v>1</v>
      </c>
      <c r="C255" s="1" t="s">
        <v>77</v>
      </c>
      <c r="D255" s="2">
        <v>31</v>
      </c>
      <c r="E255" s="48">
        <v>36931.32</v>
      </c>
      <c r="F255" s="34">
        <v>69079.47</v>
      </c>
      <c r="G255" s="34">
        <v>42839.35</v>
      </c>
      <c r="H255" s="34">
        <v>0</v>
      </c>
      <c r="I255" s="34">
        <f t="shared" si="14"/>
        <v>111918.82</v>
      </c>
      <c r="J255" s="34">
        <v>87144.1</v>
      </c>
      <c r="K255" s="48">
        <f t="shared" si="16"/>
        <v>61706.04000000001</v>
      </c>
      <c r="L255" s="47">
        <f t="shared" si="18"/>
        <v>61706.04000000001</v>
      </c>
      <c r="M255" s="46"/>
      <c r="N255" s="14">
        <v>41426</v>
      </c>
    </row>
    <row r="256" spans="1:14" ht="14.25" customHeight="1">
      <c r="A256" s="13">
        <v>247</v>
      </c>
      <c r="B256" s="20">
        <v>1</v>
      </c>
      <c r="C256" s="1" t="s">
        <v>77</v>
      </c>
      <c r="D256" s="2">
        <v>33</v>
      </c>
      <c r="E256" s="48">
        <v>1174.05</v>
      </c>
      <c r="F256" s="34">
        <v>71206.66</v>
      </c>
      <c r="G256" s="34">
        <v>37551.98</v>
      </c>
      <c r="H256" s="34"/>
      <c r="I256" s="34">
        <f t="shared" si="14"/>
        <v>108758.64000000001</v>
      </c>
      <c r="J256" s="34">
        <v>178780.96</v>
      </c>
      <c r="K256" s="48">
        <f t="shared" si="16"/>
        <v>-68848.26999999997</v>
      </c>
      <c r="L256" s="47"/>
      <c r="M256" s="46">
        <f>SUM(E256+I256-J256)</f>
        <v>-68848.26999999997</v>
      </c>
      <c r="N256" s="14">
        <v>41456</v>
      </c>
    </row>
    <row r="257" spans="1:14" ht="12.75">
      <c r="A257" s="13">
        <v>248</v>
      </c>
      <c r="B257" s="20">
        <v>2</v>
      </c>
      <c r="C257" s="1" t="s">
        <v>77</v>
      </c>
      <c r="D257" s="2">
        <v>49</v>
      </c>
      <c r="E257" s="48">
        <v>164238.15</v>
      </c>
      <c r="F257" s="48">
        <v>211705.15</v>
      </c>
      <c r="G257" s="34">
        <f>19909.87+4500</f>
        <v>24409.87</v>
      </c>
      <c r="H257" s="34">
        <v>0</v>
      </c>
      <c r="I257" s="34">
        <f t="shared" si="14"/>
        <v>236115.02</v>
      </c>
      <c r="J257" s="34">
        <v>77668</v>
      </c>
      <c r="K257" s="48">
        <f t="shared" si="16"/>
        <v>322685.17</v>
      </c>
      <c r="L257" s="47">
        <f aca="true" t="shared" si="19" ref="L257:L274">SUM(E257+I257)-J257</f>
        <v>322685.17</v>
      </c>
      <c r="M257" s="46"/>
      <c r="N257" s="14">
        <v>41548</v>
      </c>
    </row>
    <row r="258" spans="1:14" ht="14.25" customHeight="1">
      <c r="A258" s="13">
        <v>249</v>
      </c>
      <c r="B258" s="20">
        <v>2</v>
      </c>
      <c r="C258" s="1" t="s">
        <v>77</v>
      </c>
      <c r="D258" s="2">
        <v>61</v>
      </c>
      <c r="E258" s="48">
        <v>-8677.88</v>
      </c>
      <c r="F258" s="48">
        <v>31459.08</v>
      </c>
      <c r="G258" s="34"/>
      <c r="H258" s="34"/>
      <c r="I258" s="34">
        <f t="shared" si="14"/>
        <v>31459.08</v>
      </c>
      <c r="J258" s="34">
        <v>6736</v>
      </c>
      <c r="K258" s="48">
        <f t="shared" si="16"/>
        <v>16045.200000000004</v>
      </c>
      <c r="L258" s="47">
        <f t="shared" si="19"/>
        <v>16045.200000000004</v>
      </c>
      <c r="M258" s="46"/>
      <c r="N258" s="14">
        <v>41548</v>
      </c>
    </row>
    <row r="259" spans="1:14" ht="14.25" customHeight="1">
      <c r="A259" s="13">
        <v>250</v>
      </c>
      <c r="B259" s="20">
        <v>2</v>
      </c>
      <c r="C259" s="1" t="s">
        <v>77</v>
      </c>
      <c r="D259" s="2">
        <v>34</v>
      </c>
      <c r="E259" s="48">
        <v>98969.73</v>
      </c>
      <c r="F259" s="48">
        <v>170016.61</v>
      </c>
      <c r="G259" s="34">
        <v>66638.91</v>
      </c>
      <c r="H259" s="34">
        <v>0</v>
      </c>
      <c r="I259" s="34">
        <f t="shared" si="14"/>
        <v>236655.52</v>
      </c>
      <c r="J259" s="34">
        <v>156448.76</v>
      </c>
      <c r="K259" s="48">
        <f t="shared" si="16"/>
        <v>179176.49</v>
      </c>
      <c r="L259" s="47">
        <f t="shared" si="19"/>
        <v>179176.49</v>
      </c>
      <c r="M259" s="46"/>
      <c r="N259" s="14">
        <v>41456</v>
      </c>
    </row>
    <row r="260" spans="1:14" ht="14.25" customHeight="1">
      <c r="A260" s="13">
        <v>251</v>
      </c>
      <c r="B260" s="20">
        <v>2</v>
      </c>
      <c r="C260" s="1" t="s">
        <v>77</v>
      </c>
      <c r="D260" s="2">
        <v>35</v>
      </c>
      <c r="E260" s="48">
        <v>148905.07</v>
      </c>
      <c r="F260" s="48">
        <v>61370.39</v>
      </c>
      <c r="G260" s="34">
        <v>45768.5</v>
      </c>
      <c r="H260" s="34"/>
      <c r="I260" s="34">
        <f t="shared" si="14"/>
        <v>107138.89</v>
      </c>
      <c r="J260" s="34">
        <v>101968.82</v>
      </c>
      <c r="K260" s="48">
        <f t="shared" si="16"/>
        <v>154075.14</v>
      </c>
      <c r="L260" s="47">
        <f t="shared" si="19"/>
        <v>154075.14</v>
      </c>
      <c r="M260" s="46"/>
      <c r="N260" s="14">
        <v>41426</v>
      </c>
    </row>
    <row r="261" spans="1:14" ht="14.25" customHeight="1">
      <c r="A261" s="13">
        <v>252</v>
      </c>
      <c r="B261" s="20">
        <v>2</v>
      </c>
      <c r="C261" s="1" t="s">
        <v>77</v>
      </c>
      <c r="D261" s="2">
        <v>37</v>
      </c>
      <c r="E261" s="48">
        <v>108835.83</v>
      </c>
      <c r="F261" s="48">
        <v>59834.76</v>
      </c>
      <c r="G261" s="34">
        <v>22585.38</v>
      </c>
      <c r="H261" s="34"/>
      <c r="I261" s="34">
        <f t="shared" si="14"/>
        <v>82420.14</v>
      </c>
      <c r="J261" s="34">
        <v>87217</v>
      </c>
      <c r="K261" s="48">
        <f t="shared" si="16"/>
        <v>104038.97</v>
      </c>
      <c r="L261" s="47">
        <f t="shared" si="19"/>
        <v>104038.97</v>
      </c>
      <c r="M261" s="46"/>
      <c r="N261" s="14">
        <v>41426</v>
      </c>
    </row>
    <row r="262" spans="1:14" ht="14.25" customHeight="1">
      <c r="A262" s="13">
        <v>253</v>
      </c>
      <c r="B262" s="20">
        <v>2</v>
      </c>
      <c r="C262" s="1" t="s">
        <v>77</v>
      </c>
      <c r="D262" s="2">
        <v>39</v>
      </c>
      <c r="E262" s="48">
        <v>98494.18</v>
      </c>
      <c r="F262" s="48">
        <v>84103.83</v>
      </c>
      <c r="G262" s="34">
        <v>38384.7</v>
      </c>
      <c r="H262" s="34"/>
      <c r="I262" s="34">
        <f aca="true" t="shared" si="20" ref="I262:I279">F262+G262+H262</f>
        <v>122488.53</v>
      </c>
      <c r="J262" s="34">
        <v>190072</v>
      </c>
      <c r="K262" s="48">
        <f t="shared" si="16"/>
        <v>30910.709999999992</v>
      </c>
      <c r="L262" s="47">
        <f t="shared" si="19"/>
        <v>30910.709999999992</v>
      </c>
      <c r="M262" s="46"/>
      <c r="N262" s="14">
        <v>41579</v>
      </c>
    </row>
    <row r="263" spans="1:14" ht="14.25" customHeight="1">
      <c r="A263" s="13">
        <v>254</v>
      </c>
      <c r="B263" s="20">
        <v>2</v>
      </c>
      <c r="C263" s="1" t="s">
        <v>77</v>
      </c>
      <c r="D263" s="2">
        <v>43</v>
      </c>
      <c r="E263" s="48">
        <v>28379.03</v>
      </c>
      <c r="F263" s="48">
        <v>22495.28</v>
      </c>
      <c r="G263" s="34">
        <v>19238.51</v>
      </c>
      <c r="H263" s="34">
        <v>0</v>
      </c>
      <c r="I263" s="34">
        <f t="shared" si="20"/>
        <v>41733.78999999999</v>
      </c>
      <c r="J263" s="34">
        <v>41140</v>
      </c>
      <c r="K263" s="48">
        <f t="shared" si="16"/>
        <v>28972.819999999992</v>
      </c>
      <c r="L263" s="47">
        <f t="shared" si="19"/>
        <v>28972.819999999992</v>
      </c>
      <c r="M263" s="46"/>
      <c r="N263" s="14">
        <v>41456</v>
      </c>
    </row>
    <row r="264" spans="1:14" ht="14.25" customHeight="1">
      <c r="A264" s="13">
        <v>255</v>
      </c>
      <c r="B264" s="20">
        <v>2</v>
      </c>
      <c r="C264" s="1" t="s">
        <v>77</v>
      </c>
      <c r="D264" s="2">
        <v>46</v>
      </c>
      <c r="E264" s="48">
        <v>-159882.38</v>
      </c>
      <c r="F264" s="48">
        <v>31611.84</v>
      </c>
      <c r="G264" s="34">
        <v>6863.79</v>
      </c>
      <c r="H264" s="34"/>
      <c r="I264" s="34">
        <f t="shared" si="20"/>
        <v>38475.63</v>
      </c>
      <c r="J264" s="34">
        <v>4165.62</v>
      </c>
      <c r="K264" s="48">
        <f aca="true" t="shared" si="21" ref="K264:K279">E264+I264-J264</f>
        <v>-125572.37</v>
      </c>
      <c r="L264" s="47"/>
      <c r="M264" s="46">
        <f>SUM(E264+I264-J264)</f>
        <v>-125572.37</v>
      </c>
      <c r="N264" s="14">
        <v>41456</v>
      </c>
    </row>
    <row r="265" spans="1:14" ht="14.25" customHeight="1">
      <c r="A265" s="13">
        <v>256</v>
      </c>
      <c r="B265" s="20">
        <v>2</v>
      </c>
      <c r="C265" s="1" t="s">
        <v>77</v>
      </c>
      <c r="D265" s="2">
        <v>47</v>
      </c>
      <c r="E265" s="48">
        <v>153472.35</v>
      </c>
      <c r="F265" s="48">
        <v>222962</v>
      </c>
      <c r="G265" s="34">
        <v>4046.14</v>
      </c>
      <c r="H265" s="34"/>
      <c r="I265" s="34">
        <f t="shared" si="20"/>
        <v>227008.14</v>
      </c>
      <c r="J265" s="34">
        <v>386768</v>
      </c>
      <c r="K265" s="48">
        <f t="shared" si="21"/>
        <v>-6287.510000000009</v>
      </c>
      <c r="L265" s="47"/>
      <c r="M265" s="46">
        <f>SUM(E265+I265-J265)</f>
        <v>-6287.510000000009</v>
      </c>
      <c r="N265" s="14">
        <v>41426</v>
      </c>
    </row>
    <row r="266" spans="1:14" ht="14.25" customHeight="1">
      <c r="A266" s="13">
        <v>257</v>
      </c>
      <c r="B266" s="20">
        <v>2</v>
      </c>
      <c r="C266" s="1" t="s">
        <v>77</v>
      </c>
      <c r="D266" s="2">
        <v>48</v>
      </c>
      <c r="E266" s="48">
        <v>59433.79</v>
      </c>
      <c r="F266" s="48">
        <v>120836.81</v>
      </c>
      <c r="G266" s="34">
        <v>42120.52</v>
      </c>
      <c r="H266" s="34">
        <v>0</v>
      </c>
      <c r="I266" s="34">
        <f t="shared" si="20"/>
        <v>162957.33</v>
      </c>
      <c r="J266" s="34">
        <v>176224.5</v>
      </c>
      <c r="K266" s="48">
        <f t="shared" si="21"/>
        <v>46166.619999999995</v>
      </c>
      <c r="L266" s="47">
        <f t="shared" si="19"/>
        <v>46166.619999999995</v>
      </c>
      <c r="M266" s="46"/>
      <c r="N266" s="14">
        <v>41456</v>
      </c>
    </row>
    <row r="267" spans="1:14" ht="14.25" customHeight="1">
      <c r="A267" s="13">
        <v>258</v>
      </c>
      <c r="B267" s="20">
        <v>2</v>
      </c>
      <c r="C267" s="1" t="s">
        <v>77</v>
      </c>
      <c r="D267" s="2">
        <v>41</v>
      </c>
      <c r="E267" s="48">
        <v>68463.25</v>
      </c>
      <c r="F267" s="48">
        <v>88871.72</v>
      </c>
      <c r="G267" s="34">
        <v>20660.68</v>
      </c>
      <c r="H267" s="34"/>
      <c r="I267" s="34">
        <f t="shared" si="20"/>
        <v>109532.4</v>
      </c>
      <c r="J267" s="34">
        <v>406914</v>
      </c>
      <c r="K267" s="48">
        <f t="shared" si="21"/>
        <v>-228918.35</v>
      </c>
      <c r="L267" s="47"/>
      <c r="M267" s="46">
        <f aca="true" t="shared" si="22" ref="M267:M279">SUM(E267+I267-J267)</f>
        <v>-228918.35</v>
      </c>
      <c r="N267" s="14">
        <v>41548</v>
      </c>
    </row>
    <row r="268" spans="1:14" ht="14.25" customHeight="1">
      <c r="A268" s="13">
        <v>259</v>
      </c>
      <c r="B268" s="20">
        <v>2</v>
      </c>
      <c r="C268" s="1" t="s">
        <v>77</v>
      </c>
      <c r="D268" s="2">
        <v>56</v>
      </c>
      <c r="E268" s="48">
        <v>-40563.14</v>
      </c>
      <c r="F268" s="48">
        <v>43776.54</v>
      </c>
      <c r="G268" s="34">
        <v>6733.91</v>
      </c>
      <c r="H268" s="34">
        <v>0</v>
      </c>
      <c r="I268" s="34">
        <f t="shared" si="20"/>
        <v>50510.45</v>
      </c>
      <c r="J268" s="34">
        <v>92777.6</v>
      </c>
      <c r="K268" s="48">
        <f t="shared" si="21"/>
        <v>-82830.29000000001</v>
      </c>
      <c r="L268" s="47"/>
      <c r="M268" s="46">
        <f t="shared" si="22"/>
        <v>-82830.29000000001</v>
      </c>
      <c r="N268" s="14">
        <v>41426</v>
      </c>
    </row>
    <row r="269" spans="1:14" ht="14.25" customHeight="1">
      <c r="A269" s="13">
        <v>260</v>
      </c>
      <c r="B269" s="20">
        <v>2</v>
      </c>
      <c r="C269" s="1" t="s">
        <v>77</v>
      </c>
      <c r="D269" s="2">
        <v>65</v>
      </c>
      <c r="E269" s="48">
        <v>-80236.7</v>
      </c>
      <c r="F269" s="48">
        <v>32852.44</v>
      </c>
      <c r="G269" s="34"/>
      <c r="H269" s="34"/>
      <c r="I269" s="34">
        <f t="shared" si="20"/>
        <v>32852.44</v>
      </c>
      <c r="J269" s="34">
        <v>37504</v>
      </c>
      <c r="K269" s="48">
        <f t="shared" si="21"/>
        <v>-84888.26</v>
      </c>
      <c r="L269" s="47"/>
      <c r="M269" s="46">
        <f t="shared" si="22"/>
        <v>-84888.26</v>
      </c>
      <c r="N269" s="14">
        <v>41426</v>
      </c>
    </row>
    <row r="270" spans="1:14" ht="14.25" customHeight="1">
      <c r="A270" s="13">
        <v>261</v>
      </c>
      <c r="B270" s="20">
        <v>2</v>
      </c>
      <c r="C270" s="1" t="s">
        <v>77</v>
      </c>
      <c r="D270" s="2" t="s">
        <v>28</v>
      </c>
      <c r="E270" s="48">
        <v>-4903.35</v>
      </c>
      <c r="F270" s="48">
        <v>112794</v>
      </c>
      <c r="G270" s="34">
        <v>12159.62</v>
      </c>
      <c r="H270" s="34"/>
      <c r="I270" s="34">
        <f t="shared" si="20"/>
        <v>124953.62</v>
      </c>
      <c r="J270" s="34">
        <v>255947.23</v>
      </c>
      <c r="K270" s="48">
        <f t="shared" si="21"/>
        <v>-135896.96000000002</v>
      </c>
      <c r="L270" s="47"/>
      <c r="M270" s="46">
        <f t="shared" si="22"/>
        <v>-135896.96000000002</v>
      </c>
      <c r="N270" s="14">
        <v>41426</v>
      </c>
    </row>
    <row r="271" spans="1:14" ht="14.25" customHeight="1">
      <c r="A271" s="13">
        <v>262</v>
      </c>
      <c r="B271" s="20">
        <v>2</v>
      </c>
      <c r="C271" s="1" t="s">
        <v>77</v>
      </c>
      <c r="D271" s="2">
        <v>69</v>
      </c>
      <c r="E271" s="48">
        <v>388857.75</v>
      </c>
      <c r="F271" s="48">
        <v>187059.23</v>
      </c>
      <c r="G271" s="34">
        <v>26349.77</v>
      </c>
      <c r="H271" s="34"/>
      <c r="I271" s="34">
        <f t="shared" si="20"/>
        <v>213409</v>
      </c>
      <c r="J271" s="34">
        <v>310942.08</v>
      </c>
      <c r="K271" s="48">
        <f t="shared" si="21"/>
        <v>291324.67</v>
      </c>
      <c r="L271" s="47">
        <f t="shared" si="19"/>
        <v>291324.67</v>
      </c>
      <c r="M271" s="46"/>
      <c r="N271" s="14">
        <v>41456</v>
      </c>
    </row>
    <row r="272" spans="1:14" ht="14.25" customHeight="1">
      <c r="A272" s="13">
        <v>263</v>
      </c>
      <c r="B272" s="20">
        <v>2</v>
      </c>
      <c r="C272" s="1" t="s">
        <v>77</v>
      </c>
      <c r="D272" s="2" t="s">
        <v>74</v>
      </c>
      <c r="E272" s="48">
        <v>240359.64</v>
      </c>
      <c r="F272" s="48">
        <v>168193.43</v>
      </c>
      <c r="G272" s="34">
        <v>35528.68</v>
      </c>
      <c r="H272" s="34"/>
      <c r="I272" s="34">
        <f t="shared" si="20"/>
        <v>203722.11</v>
      </c>
      <c r="J272" s="34">
        <v>75592</v>
      </c>
      <c r="K272" s="48">
        <f t="shared" si="21"/>
        <v>368489.75</v>
      </c>
      <c r="L272" s="47">
        <f t="shared" si="19"/>
        <v>368489.75</v>
      </c>
      <c r="M272" s="46"/>
      <c r="N272" s="14">
        <v>41456</v>
      </c>
    </row>
    <row r="273" spans="1:14" ht="14.25" customHeight="1">
      <c r="A273" s="13">
        <v>264</v>
      </c>
      <c r="B273" s="20">
        <v>2</v>
      </c>
      <c r="C273" s="1" t="s">
        <v>77</v>
      </c>
      <c r="D273" s="2">
        <v>71</v>
      </c>
      <c r="E273" s="48">
        <v>-189657.34</v>
      </c>
      <c r="F273" s="48">
        <v>160286.42</v>
      </c>
      <c r="G273" s="34">
        <v>26164.59</v>
      </c>
      <c r="H273" s="34">
        <v>0</v>
      </c>
      <c r="I273" s="34">
        <f t="shared" si="20"/>
        <v>186451.01</v>
      </c>
      <c r="J273" s="34">
        <v>116597.3</v>
      </c>
      <c r="K273" s="48">
        <f t="shared" si="21"/>
        <v>-119803.62999999999</v>
      </c>
      <c r="L273" s="47"/>
      <c r="M273" s="46">
        <f t="shared" si="22"/>
        <v>-119803.62999999999</v>
      </c>
      <c r="N273" s="14">
        <v>41426</v>
      </c>
    </row>
    <row r="274" spans="1:14" ht="14.25" customHeight="1">
      <c r="A274" s="13">
        <v>265</v>
      </c>
      <c r="B274" s="21">
        <v>2</v>
      </c>
      <c r="C274" s="1" t="s">
        <v>77</v>
      </c>
      <c r="D274" s="2">
        <v>77</v>
      </c>
      <c r="E274" s="48">
        <v>204293.67</v>
      </c>
      <c r="F274" s="48">
        <v>147030.18</v>
      </c>
      <c r="G274" s="34">
        <v>43431.88</v>
      </c>
      <c r="H274" s="34"/>
      <c r="I274" s="34">
        <f t="shared" si="20"/>
        <v>190462.06</v>
      </c>
      <c r="J274" s="34">
        <v>111182</v>
      </c>
      <c r="K274" s="48">
        <f t="shared" si="21"/>
        <v>283573.73</v>
      </c>
      <c r="L274" s="47">
        <f t="shared" si="19"/>
        <v>283573.73</v>
      </c>
      <c r="M274" s="46"/>
      <c r="N274" s="14">
        <v>41456</v>
      </c>
    </row>
    <row r="275" spans="1:14" ht="14.25" customHeight="1">
      <c r="A275" s="13">
        <v>266</v>
      </c>
      <c r="B275" s="20">
        <v>2</v>
      </c>
      <c r="C275" s="1" t="s">
        <v>77</v>
      </c>
      <c r="D275" s="2" t="s">
        <v>75</v>
      </c>
      <c r="E275" s="48">
        <v>376211.61</v>
      </c>
      <c r="F275" s="48">
        <v>192640.16</v>
      </c>
      <c r="G275" s="34">
        <v>5025.16</v>
      </c>
      <c r="H275" s="34"/>
      <c r="I275" s="34">
        <f t="shared" si="20"/>
        <v>197665.32</v>
      </c>
      <c r="J275" s="34">
        <v>621894.27</v>
      </c>
      <c r="K275" s="48">
        <f t="shared" si="21"/>
        <v>-48017.340000000084</v>
      </c>
      <c r="L275" s="47"/>
      <c r="M275" s="46">
        <f t="shared" si="22"/>
        <v>-48017.340000000084</v>
      </c>
      <c r="N275" s="14">
        <v>41456</v>
      </c>
    </row>
    <row r="276" spans="1:14" ht="14.25" customHeight="1">
      <c r="A276" s="13">
        <v>267</v>
      </c>
      <c r="B276" s="20">
        <v>2</v>
      </c>
      <c r="C276" s="1" t="s">
        <v>77</v>
      </c>
      <c r="D276" s="2">
        <v>79</v>
      </c>
      <c r="E276" s="48">
        <v>-382885.65</v>
      </c>
      <c r="F276" s="48">
        <v>234235.12</v>
      </c>
      <c r="G276" s="34">
        <v>6344.24</v>
      </c>
      <c r="H276" s="34">
        <v>0</v>
      </c>
      <c r="I276" s="34">
        <f t="shared" si="20"/>
        <v>240579.36</v>
      </c>
      <c r="J276" s="34">
        <v>290242.32</v>
      </c>
      <c r="K276" s="48">
        <f t="shared" si="21"/>
        <v>-432548.61000000004</v>
      </c>
      <c r="L276" s="47"/>
      <c r="M276" s="46">
        <f t="shared" si="22"/>
        <v>-432548.61000000004</v>
      </c>
      <c r="N276" s="14">
        <v>41456</v>
      </c>
    </row>
    <row r="277" spans="1:14" ht="14.25" customHeight="1">
      <c r="A277" s="13">
        <v>268</v>
      </c>
      <c r="B277" s="20">
        <v>1</v>
      </c>
      <c r="C277" s="1" t="s">
        <v>77</v>
      </c>
      <c r="D277" s="2">
        <v>24</v>
      </c>
      <c r="E277" s="48">
        <v>-135852.97</v>
      </c>
      <c r="F277" s="34">
        <v>77717.23</v>
      </c>
      <c r="G277" s="34">
        <v>33150.21</v>
      </c>
      <c r="H277" s="34"/>
      <c r="I277" s="34">
        <f t="shared" si="20"/>
        <v>110867.44</v>
      </c>
      <c r="J277" s="34">
        <v>209329</v>
      </c>
      <c r="K277" s="48">
        <f t="shared" si="21"/>
        <v>-234314.53</v>
      </c>
      <c r="L277" s="47"/>
      <c r="M277" s="46">
        <f t="shared" si="22"/>
        <v>-234314.53</v>
      </c>
      <c r="N277" s="14">
        <v>41456</v>
      </c>
    </row>
    <row r="278" spans="1:14" ht="14.25" customHeight="1">
      <c r="A278" s="13">
        <v>269</v>
      </c>
      <c r="B278" s="20">
        <v>1</v>
      </c>
      <c r="C278" s="1" t="s">
        <v>77</v>
      </c>
      <c r="D278" s="2" t="s">
        <v>76</v>
      </c>
      <c r="E278" s="48">
        <v>-6453.08</v>
      </c>
      <c r="F278" s="34">
        <v>8720.72</v>
      </c>
      <c r="G278" s="34"/>
      <c r="H278" s="34"/>
      <c r="I278" s="34">
        <f t="shared" si="20"/>
        <v>8720.72</v>
      </c>
      <c r="J278" s="34">
        <v>36683</v>
      </c>
      <c r="K278" s="48">
        <f t="shared" si="21"/>
        <v>-34415.36</v>
      </c>
      <c r="L278" s="47"/>
      <c r="M278" s="46">
        <f t="shared" si="22"/>
        <v>-34415.36</v>
      </c>
      <c r="N278" s="14">
        <v>41518</v>
      </c>
    </row>
    <row r="279" spans="1:14" ht="14.25" customHeight="1" thickBot="1">
      <c r="A279" s="13">
        <v>270</v>
      </c>
      <c r="B279" s="20">
        <v>1</v>
      </c>
      <c r="C279" s="4" t="s">
        <v>94</v>
      </c>
      <c r="D279" s="5">
        <v>25</v>
      </c>
      <c r="E279" s="55">
        <v>22687.3</v>
      </c>
      <c r="F279" s="56">
        <v>67249.38</v>
      </c>
      <c r="G279" s="56">
        <v>57783.03</v>
      </c>
      <c r="H279" s="56">
        <v>0</v>
      </c>
      <c r="I279" s="56">
        <f t="shared" si="20"/>
        <v>125032.41</v>
      </c>
      <c r="J279" s="56">
        <v>259732.4</v>
      </c>
      <c r="K279" s="55">
        <f t="shared" si="21"/>
        <v>-112012.69</v>
      </c>
      <c r="L279" s="47"/>
      <c r="M279" s="46">
        <f t="shared" si="22"/>
        <v>-112012.69</v>
      </c>
      <c r="N279" s="14">
        <v>41548</v>
      </c>
    </row>
    <row r="280" spans="1:14" ht="15" customHeight="1" thickBot="1">
      <c r="A280" s="17"/>
      <c r="B280" s="22"/>
      <c r="C280" s="57" t="s">
        <v>1</v>
      </c>
      <c r="D280" s="57"/>
      <c r="E280" s="58">
        <f>SUM(E10:E279)</f>
        <v>17464042.550000012</v>
      </c>
      <c r="F280" s="59">
        <f aca="true" t="shared" si="23" ref="F280:K280">SUM(F10:F279)</f>
        <v>39713999.38999996</v>
      </c>
      <c r="G280" s="59">
        <f t="shared" si="23"/>
        <v>6062606.879999998</v>
      </c>
      <c r="H280" s="59">
        <f t="shared" si="23"/>
        <v>33649.54</v>
      </c>
      <c r="I280" s="59">
        <f t="shared" si="23"/>
        <v>45810255.81</v>
      </c>
      <c r="J280" s="59">
        <f t="shared" si="23"/>
        <v>53426829.22999998</v>
      </c>
      <c r="K280" s="58">
        <f t="shared" si="23"/>
        <v>9847469.130000005</v>
      </c>
      <c r="L280" s="60">
        <f>SUM(L10:L279)</f>
        <v>25385822.720000006</v>
      </c>
      <c r="M280" s="61">
        <f>SUM(M10:M279)</f>
        <v>-15538353.589999994</v>
      </c>
      <c r="N280" s="62"/>
    </row>
    <row r="281" spans="5:11" ht="12.75">
      <c r="E281" s="35"/>
      <c r="F281" s="35"/>
      <c r="G281" s="35"/>
      <c r="H281" s="35"/>
      <c r="I281" s="35"/>
      <c r="J281" s="35"/>
      <c r="K281" s="35"/>
    </row>
    <row r="282" spans="5:11" ht="12.75">
      <c r="E282" s="35"/>
      <c r="F282" s="35"/>
      <c r="G282" s="35"/>
      <c r="H282" s="35"/>
      <c r="I282" s="35"/>
      <c r="J282" s="35"/>
      <c r="K282" s="35"/>
    </row>
    <row r="283" spans="5:11" ht="12.75">
      <c r="E283" s="35"/>
      <c r="F283" s="35"/>
      <c r="G283" s="35"/>
      <c r="H283" s="35"/>
      <c r="I283" s="35"/>
      <c r="J283" s="35"/>
      <c r="K283" s="35"/>
    </row>
    <row r="284" spans="5:11" ht="12.75">
      <c r="E284" s="35"/>
      <c r="F284" s="35"/>
      <c r="G284" s="35"/>
      <c r="H284" s="35"/>
      <c r="I284" s="35"/>
      <c r="J284" s="35"/>
      <c r="K284" s="35"/>
    </row>
    <row r="285" spans="5:11" ht="12.75">
      <c r="E285" s="35"/>
      <c r="F285" s="35"/>
      <c r="G285" s="35"/>
      <c r="H285" s="35"/>
      <c r="I285" s="35"/>
      <c r="J285" s="35"/>
      <c r="K285" s="35"/>
    </row>
    <row r="286" spans="5:11" ht="12.75">
      <c r="E286" s="35"/>
      <c r="F286" s="35"/>
      <c r="G286" s="35"/>
      <c r="H286" s="35"/>
      <c r="I286" s="35"/>
      <c r="J286" s="35"/>
      <c r="K286" s="35"/>
    </row>
    <row r="287" spans="5:11" ht="12.75">
      <c r="E287" s="35"/>
      <c r="F287" s="35"/>
      <c r="G287" s="35"/>
      <c r="H287" s="35"/>
      <c r="I287" s="35"/>
      <c r="J287" s="35"/>
      <c r="K287" s="35"/>
    </row>
    <row r="288" spans="5:11" ht="12.75">
      <c r="E288" s="35"/>
      <c r="F288" s="35"/>
      <c r="G288" s="35"/>
      <c r="H288" s="35"/>
      <c r="I288" s="35"/>
      <c r="J288" s="35"/>
      <c r="K288" s="35"/>
    </row>
    <row r="289" spans="5:11" ht="12.75">
      <c r="E289" s="35"/>
      <c r="F289" s="35"/>
      <c r="G289" s="35"/>
      <c r="H289" s="35"/>
      <c r="I289" s="35"/>
      <c r="J289" s="35"/>
      <c r="K289" s="35"/>
    </row>
    <row r="290" spans="5:11" ht="12.75">
      <c r="E290" s="35"/>
      <c r="F290" s="35"/>
      <c r="G290" s="35"/>
      <c r="H290" s="35"/>
      <c r="I290" s="35"/>
      <c r="J290" s="35"/>
      <c r="K290" s="35"/>
    </row>
    <row r="291" spans="3:11" ht="63.75">
      <c r="C291" s="18" t="s">
        <v>3</v>
      </c>
      <c r="D291" s="18"/>
      <c r="E291" s="36"/>
      <c r="F291" s="37"/>
      <c r="G291" s="37"/>
      <c r="H291" s="74" t="s">
        <v>5</v>
      </c>
      <c r="I291" s="74"/>
      <c r="J291" s="74"/>
      <c r="K291" s="35"/>
    </row>
    <row r="292" spans="3:11" ht="51">
      <c r="C292" s="18" t="s">
        <v>4</v>
      </c>
      <c r="D292" s="18"/>
      <c r="E292" s="36"/>
      <c r="F292" s="37"/>
      <c r="G292" s="37"/>
      <c r="H292" s="74" t="s">
        <v>6</v>
      </c>
      <c r="I292" s="74"/>
      <c r="J292" s="74"/>
      <c r="K292" s="74"/>
    </row>
    <row r="293" spans="5:11" ht="12.75">
      <c r="E293" s="35"/>
      <c r="F293" s="35"/>
      <c r="G293" s="35"/>
      <c r="H293" s="35"/>
      <c r="I293" s="35"/>
      <c r="J293" s="35"/>
      <c r="K293" s="35"/>
    </row>
    <row r="294" spans="5:11" ht="12.75">
      <c r="E294" s="35"/>
      <c r="F294" s="35"/>
      <c r="G294" s="35"/>
      <c r="H294" s="35"/>
      <c r="I294" s="35"/>
      <c r="J294" s="35"/>
      <c r="K294" s="35"/>
    </row>
    <row r="295" spans="5:11" ht="12.75">
      <c r="E295" s="35"/>
      <c r="F295" s="35"/>
      <c r="G295" s="35"/>
      <c r="H295" s="35"/>
      <c r="I295" s="35"/>
      <c r="J295" s="35"/>
      <c r="K295" s="35"/>
    </row>
    <row r="296" spans="5:11" ht="12.75">
      <c r="E296" s="35"/>
      <c r="F296" s="35"/>
      <c r="G296" s="35"/>
      <c r="H296" s="35"/>
      <c r="I296" s="35"/>
      <c r="J296" s="35"/>
      <c r="K296" s="35"/>
    </row>
    <row r="297" spans="5:11" ht="12.75">
      <c r="E297" s="35"/>
      <c r="F297" s="35"/>
      <c r="G297" s="35"/>
      <c r="H297" s="35"/>
      <c r="I297" s="35"/>
      <c r="J297" s="35"/>
      <c r="K297" s="35"/>
    </row>
    <row r="303" spans="3:10" ht="12.75">
      <c r="C303" s="9" t="s">
        <v>102</v>
      </c>
      <c r="D303" s="9">
        <v>18</v>
      </c>
      <c r="J303" s="11">
        <v>6265</v>
      </c>
    </row>
    <row r="304" spans="3:10" ht="12.75">
      <c r="C304" s="9" t="s">
        <v>105</v>
      </c>
      <c r="D304" s="24" t="s">
        <v>106</v>
      </c>
      <c r="J304" s="11">
        <v>6444</v>
      </c>
    </row>
    <row r="305" spans="3:10" ht="12.75">
      <c r="C305" s="9" t="s">
        <v>105</v>
      </c>
      <c r="D305" s="24" t="s">
        <v>107</v>
      </c>
      <c r="J305" s="11">
        <v>55291.33</v>
      </c>
    </row>
    <row r="306" spans="3:10" ht="12.75">
      <c r="C306" s="9" t="s">
        <v>108</v>
      </c>
      <c r="D306" s="24" t="s">
        <v>110</v>
      </c>
      <c r="F306" s="9">
        <v>1579.4</v>
      </c>
      <c r="J306" s="11">
        <v>1190</v>
      </c>
    </row>
    <row r="307" spans="3:10" ht="12.75">
      <c r="C307" s="9" t="s">
        <v>108</v>
      </c>
      <c r="D307" s="24" t="s">
        <v>109</v>
      </c>
      <c r="F307" s="9">
        <v>824.85</v>
      </c>
      <c r="J307" s="11">
        <v>595</v>
      </c>
    </row>
    <row r="308" spans="3:10" ht="12.75">
      <c r="C308" s="9" t="s">
        <v>108</v>
      </c>
      <c r="D308" s="24">
        <v>15</v>
      </c>
      <c r="J308" s="11">
        <v>595</v>
      </c>
    </row>
    <row r="309" spans="3:10" ht="12.75">
      <c r="C309" s="9" t="s">
        <v>103</v>
      </c>
      <c r="D309" s="24" t="s">
        <v>104</v>
      </c>
      <c r="J309" s="11">
        <v>2231</v>
      </c>
    </row>
    <row r="310" spans="3:10" ht="12.75">
      <c r="C310" s="9" t="s">
        <v>118</v>
      </c>
      <c r="D310" s="24" t="s">
        <v>119</v>
      </c>
      <c r="F310" s="9">
        <v>8068.17</v>
      </c>
      <c r="J310" s="25">
        <f>SUM(J303:J309)</f>
        <v>72611.33</v>
      </c>
    </row>
    <row r="312" spans="1:12" ht="14.25" customHeight="1">
      <c r="A312" s="13">
        <v>61</v>
      </c>
      <c r="B312" s="20">
        <v>2</v>
      </c>
      <c r="C312" s="1" t="s">
        <v>91</v>
      </c>
      <c r="D312" s="44">
        <v>33</v>
      </c>
      <c r="E312" s="6">
        <v>-7136.06</v>
      </c>
      <c r="F312" s="8"/>
      <c r="G312" s="8"/>
      <c r="H312" s="8"/>
      <c r="I312" s="8">
        <f>F312+G312+H312</f>
        <v>0</v>
      </c>
      <c r="J312" s="8"/>
      <c r="K312" s="7">
        <f>E312+I312-J312</f>
        <v>-7136.06</v>
      </c>
      <c r="L312" s="38"/>
    </row>
    <row r="313" spans="1:12" ht="14.25" customHeight="1">
      <c r="A313" s="13">
        <v>227</v>
      </c>
      <c r="B313" s="20">
        <v>2</v>
      </c>
      <c r="C313" s="1" t="s">
        <v>83</v>
      </c>
      <c r="D313" s="44">
        <v>10</v>
      </c>
      <c r="E313" s="6">
        <v>-14301</v>
      </c>
      <c r="F313" s="8"/>
      <c r="G313" s="8"/>
      <c r="H313" s="8"/>
      <c r="I313" s="8">
        <f>F313+G313+H313</f>
        <v>0</v>
      </c>
      <c r="J313" s="8"/>
      <c r="K313" s="7">
        <f>E313+I313-J313</f>
        <v>-14301</v>
      </c>
      <c r="L313" s="38"/>
    </row>
    <row r="314" spans="1:12" ht="14.25" customHeight="1">
      <c r="A314" s="13">
        <v>238</v>
      </c>
      <c r="B314" s="20">
        <v>2</v>
      </c>
      <c r="C314" s="1" t="s">
        <v>82</v>
      </c>
      <c r="D314" s="44">
        <v>2</v>
      </c>
      <c r="E314" s="6">
        <v>14616.23</v>
      </c>
      <c r="F314" s="8"/>
      <c r="G314" s="8"/>
      <c r="H314" s="8"/>
      <c r="I314" s="8">
        <f>F314+G314+H314</f>
        <v>0</v>
      </c>
      <c r="J314" s="8"/>
      <c r="K314" s="7">
        <f>E314+I314-J314</f>
        <v>14616.23</v>
      </c>
      <c r="L314" s="38"/>
    </row>
    <row r="315" spans="1:14" ht="14.25" customHeight="1">
      <c r="A315" s="13">
        <v>115</v>
      </c>
      <c r="B315" s="20">
        <v>3</v>
      </c>
      <c r="C315" s="1" t="s">
        <v>45</v>
      </c>
      <c r="D315" s="44">
        <v>24</v>
      </c>
      <c r="E315" s="48">
        <v>-16399.52</v>
      </c>
      <c r="F315" s="34">
        <v>124791.46</v>
      </c>
      <c r="G315" s="34">
        <f>600+400</f>
        <v>1000</v>
      </c>
      <c r="H315" s="34">
        <v>0</v>
      </c>
      <c r="I315" s="34">
        <f>F315+G315+H315</f>
        <v>125791.46</v>
      </c>
      <c r="J315" s="34">
        <f>42056.83+38505.28</f>
        <v>80562.11</v>
      </c>
      <c r="K315" s="48">
        <f>SUM(I315)-(J315-E315)</f>
        <v>28829.83</v>
      </c>
      <c r="L315" s="47">
        <f>SUM(E315+I315)-J315</f>
        <v>28829.83</v>
      </c>
      <c r="M315" s="46"/>
      <c r="N315" s="14">
        <v>41456</v>
      </c>
    </row>
    <row r="316" spans="1:14" ht="14.25" customHeight="1">
      <c r="A316" s="13">
        <v>203</v>
      </c>
      <c r="B316" s="20">
        <v>1</v>
      </c>
      <c r="C316" s="1" t="s">
        <v>80</v>
      </c>
      <c r="D316" s="44" t="s">
        <v>101</v>
      </c>
      <c r="E316" s="48">
        <v>-8706.65</v>
      </c>
      <c r="F316" s="34">
        <v>68873.21</v>
      </c>
      <c r="G316" s="34">
        <v>1035</v>
      </c>
      <c r="H316" s="34"/>
      <c r="I316" s="34">
        <f>F316+G316+H316</f>
        <v>69908.21</v>
      </c>
      <c r="J316" s="34">
        <v>16602</v>
      </c>
      <c r="K316" s="48">
        <f>E316+I316-J316</f>
        <v>44599.560000000005</v>
      </c>
      <c r="L316" s="47">
        <f>SUM(E316+I316)-J316</f>
        <v>44599.560000000005</v>
      </c>
      <c r="M316" s="46"/>
      <c r="N316" s="14">
        <v>42278</v>
      </c>
    </row>
    <row r="317" spans="3:6" ht="12.75">
      <c r="C317" s="9" t="s">
        <v>45</v>
      </c>
      <c r="D317" s="9">
        <v>21</v>
      </c>
      <c r="F317" s="9">
        <v>-200.45</v>
      </c>
    </row>
    <row r="318" spans="3:6" ht="12.75">
      <c r="C318" s="9" t="s">
        <v>45</v>
      </c>
      <c r="D318" s="24" t="s">
        <v>120</v>
      </c>
      <c r="F318" s="9">
        <v>-2159.55</v>
      </c>
    </row>
    <row r="319" spans="3:6" ht="12.75">
      <c r="C319" s="9" t="s">
        <v>62</v>
      </c>
      <c r="D319" s="9">
        <v>86</v>
      </c>
      <c r="F319" s="9">
        <v>2384.68</v>
      </c>
    </row>
    <row r="320" spans="3:6" ht="12.75">
      <c r="C320" s="9" t="s">
        <v>62</v>
      </c>
      <c r="D320" s="9">
        <v>88</v>
      </c>
      <c r="F320" s="9">
        <v>-312.22</v>
      </c>
    </row>
    <row r="321" spans="1:14" ht="14.25" customHeight="1">
      <c r="A321" s="39">
        <v>41</v>
      </c>
      <c r="B321" s="40">
        <v>2</v>
      </c>
      <c r="C321" s="41" t="s">
        <v>26</v>
      </c>
      <c r="D321" s="40">
        <v>2</v>
      </c>
      <c r="E321" s="48">
        <v>-31989.77</v>
      </c>
      <c r="F321" s="48">
        <v>1120.89</v>
      </c>
      <c r="G321" s="42"/>
      <c r="H321" s="42">
        <v>0</v>
      </c>
      <c r="I321" s="42">
        <f>F321+G321+H321</f>
        <v>1120.89</v>
      </c>
      <c r="J321" s="42"/>
      <c r="K321" s="48">
        <f>E321+I321-J321</f>
        <v>-30868.88</v>
      </c>
      <c r="L321" s="47"/>
      <c r="M321" s="46">
        <f>SUM(E321+I321-J321)</f>
        <v>-30868.88</v>
      </c>
      <c r="N321" s="14">
        <v>41548</v>
      </c>
    </row>
    <row r="322" spans="1:14" ht="14.25" customHeight="1">
      <c r="A322" s="39">
        <v>274</v>
      </c>
      <c r="B322" s="40">
        <v>2</v>
      </c>
      <c r="C322" s="41" t="s">
        <v>77</v>
      </c>
      <c r="D322" s="40" t="s">
        <v>27</v>
      </c>
      <c r="E322" s="48">
        <v>15236.2</v>
      </c>
      <c r="F322" s="48">
        <v>1247.64</v>
      </c>
      <c r="G322" s="42"/>
      <c r="H322" s="42">
        <v>0</v>
      </c>
      <c r="I322" s="42">
        <f>F322+G322+H322</f>
        <v>1247.64</v>
      </c>
      <c r="J322" s="42">
        <v>6492</v>
      </c>
      <c r="K322" s="48">
        <f>E322+I322-J322</f>
        <v>9991.84</v>
      </c>
      <c r="L322" s="47">
        <f>SUM(E322+I322)-J322</f>
        <v>9991.84</v>
      </c>
      <c r="M322" s="46"/>
      <c r="N322" s="14">
        <v>41548</v>
      </c>
    </row>
    <row r="323" spans="1:14" ht="14.25" customHeight="1">
      <c r="A323" s="39">
        <v>265</v>
      </c>
      <c r="B323" s="40">
        <v>2</v>
      </c>
      <c r="C323" s="41" t="s">
        <v>77</v>
      </c>
      <c r="D323" s="40">
        <v>63</v>
      </c>
      <c r="E323" s="48">
        <v>-35726.37</v>
      </c>
      <c r="F323" s="48">
        <v>6079.25</v>
      </c>
      <c r="G323" s="42"/>
      <c r="H323" s="42"/>
      <c r="I323" s="42">
        <f>F323+G323+H323</f>
        <v>6079.25</v>
      </c>
      <c r="J323" s="42">
        <v>15004</v>
      </c>
      <c r="K323" s="48">
        <f>E323+I323-J323</f>
        <v>-44651.12</v>
      </c>
      <c r="L323" s="47"/>
      <c r="M323" s="46">
        <f>SUM(E323+I323-J323)</f>
        <v>-44651.12</v>
      </c>
      <c r="N323" s="14">
        <v>41487</v>
      </c>
    </row>
    <row r="324" spans="1:14" ht="14.25" customHeight="1">
      <c r="A324" s="39">
        <v>63</v>
      </c>
      <c r="B324" s="40">
        <v>2</v>
      </c>
      <c r="C324" s="41" t="s">
        <v>91</v>
      </c>
      <c r="D324" s="40">
        <v>61</v>
      </c>
      <c r="E324" s="48">
        <v>14781.73</v>
      </c>
      <c r="F324" s="48">
        <v>3157.19</v>
      </c>
      <c r="G324" s="42"/>
      <c r="H324" s="34">
        <v>0</v>
      </c>
      <c r="I324" s="42">
        <f>F324+G324+H324</f>
        <v>3157.19</v>
      </c>
      <c r="J324" s="42">
        <v>21633</v>
      </c>
      <c r="K324" s="48">
        <f>E324+I324-J324</f>
        <v>-3694.0800000000017</v>
      </c>
      <c r="L324" s="47"/>
      <c r="M324" s="46">
        <f>SUM(E324+I324-J324)</f>
        <v>-3694.0800000000017</v>
      </c>
      <c r="N324" s="49">
        <v>41548</v>
      </c>
    </row>
    <row r="325" spans="1:14" ht="14.25" customHeight="1">
      <c r="A325" s="39">
        <v>54</v>
      </c>
      <c r="B325" s="40">
        <v>2</v>
      </c>
      <c r="C325" s="41" t="s">
        <v>29</v>
      </c>
      <c r="D325" s="40">
        <v>35</v>
      </c>
      <c r="E325" s="48">
        <v>16500.77</v>
      </c>
      <c r="F325" s="48">
        <v>12377.62</v>
      </c>
      <c r="G325" s="42"/>
      <c r="H325" s="34">
        <v>0</v>
      </c>
      <c r="I325" s="42">
        <f>F325+G325+H325</f>
        <v>12377.62</v>
      </c>
      <c r="J325" s="42">
        <v>25628</v>
      </c>
      <c r="K325" s="48">
        <f>E325+I325-J325</f>
        <v>3250.3899999999994</v>
      </c>
      <c r="L325" s="47">
        <f>SUM(E325+I325)-J325</f>
        <v>3250.3899999999994</v>
      </c>
      <c r="M325" s="46"/>
      <c r="N325" s="49">
        <v>41548</v>
      </c>
    </row>
  </sheetData>
  <sheetProtection/>
  <autoFilter ref="A9:S280"/>
  <mergeCells count="23">
    <mergeCell ref="A1:K1"/>
    <mergeCell ref="A2:K2"/>
    <mergeCell ref="A3:K3"/>
    <mergeCell ref="A4:K4"/>
    <mergeCell ref="A6:A9"/>
    <mergeCell ref="B6:B9"/>
    <mergeCell ref="F8:F9"/>
    <mergeCell ref="C6:C9"/>
    <mergeCell ref="I7:I9"/>
    <mergeCell ref="J7:J9"/>
    <mergeCell ref="N6:N9"/>
    <mergeCell ref="D6:D9"/>
    <mergeCell ref="E6:M6"/>
    <mergeCell ref="E7:E9"/>
    <mergeCell ref="K7:K9"/>
    <mergeCell ref="G8:G9"/>
    <mergeCell ref="H8:H9"/>
    <mergeCell ref="H291:J291"/>
    <mergeCell ref="H292:K292"/>
    <mergeCell ref="L7:M7"/>
    <mergeCell ref="L8:L9"/>
    <mergeCell ref="M8:M9"/>
    <mergeCell ref="F7:H7"/>
  </mergeCells>
  <printOptions/>
  <pageMargins left="0.1968503937007874" right="0.1968503937007874" top="0.7874015748031497" bottom="0.2362204724409449" header="0.15748031496062992" footer="0.15748031496062992"/>
  <pageSetup horizontalDpi="600" verticalDpi="600" orientation="landscape" paperSize="9" scale="76" r:id="rId1"/>
  <rowBreaks count="3" manualBreakCount="3">
    <brk id="177" max="13" man="1"/>
    <brk id="225" max="13" man="1"/>
    <brk id="2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2017-02-06T07:40:53Z</cp:lastPrinted>
  <dcterms:created xsi:type="dcterms:W3CDTF">2013-03-24T01:31:44Z</dcterms:created>
  <dcterms:modified xsi:type="dcterms:W3CDTF">2017-07-18T05:40:00Z</dcterms:modified>
  <cp:category/>
  <cp:version/>
  <cp:contentType/>
  <cp:contentStatus/>
</cp:coreProperties>
</file>